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loridahealth-my.sharepoint.com/personal/niki_sparks_flhealth_gov/Documents/DOH23-025 CMS ITN - FINAL 11.12.24/Final Docs Posted to Website/"/>
    </mc:Choice>
  </mc:AlternateContent>
  <xr:revisionPtr revIDLastSave="25" documentId="8_{066A1440-163A-47EF-B774-5E3F5E4C6CC2}" xr6:coauthVersionLast="47" xr6:coauthVersionMax="47" xr10:uidLastSave="{208406EC-37A0-475A-B395-724A9F16CC27}"/>
  <bookViews>
    <workbookView xWindow="-120" yWindow="-120" windowWidth="38640" windowHeight="15840" tabRatio="784" activeTab="1" xr2:uid="{00000000-000D-0000-FFFF-FFFF00000000}"/>
  </bookViews>
  <sheets>
    <sheet name="Instructions" sheetId="13" r:id="rId1"/>
    <sheet name="Scoring" sheetId="14" r:id="rId2"/>
    <sheet name="Region A" sheetId="1" r:id="rId3"/>
    <sheet name="Region B" sheetId="15" r:id="rId4"/>
    <sheet name="Region C" sheetId="16" r:id="rId5"/>
    <sheet name="Region D" sheetId="17" r:id="rId6"/>
    <sheet name="Region E" sheetId="18" r:id="rId7"/>
    <sheet name="Region F" sheetId="19" r:id="rId8"/>
    <sheet name="Region G" sheetId="20" r:id="rId9"/>
    <sheet name="Region H" sheetId="21" r:id="rId10"/>
    <sheet name="Region I" sheetId="2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2" l="1"/>
  <c r="C46" i="22" s="1"/>
  <c r="E46" i="22" s="1"/>
  <c r="F46" i="22" s="1"/>
  <c r="G46" i="22" s="1"/>
  <c r="C5" i="21"/>
  <c r="C44" i="21" s="1"/>
  <c r="E44" i="21" s="1"/>
  <c r="F44" i="21" s="1"/>
  <c r="G44" i="21" s="1"/>
  <c r="C5" i="20"/>
  <c r="C44" i="20" s="1"/>
  <c r="E44" i="20" s="1"/>
  <c r="F44" i="20" s="1"/>
  <c r="G44" i="20" s="1"/>
  <c r="C5" i="19"/>
  <c r="C44" i="19" s="1"/>
  <c r="E44" i="19" s="1"/>
  <c r="F44" i="19" s="1"/>
  <c r="G44" i="19" s="1"/>
  <c r="C5" i="18"/>
  <c r="C45" i="18" s="1"/>
  <c r="E45" i="18" s="1"/>
  <c r="F45" i="18" s="1"/>
  <c r="G45" i="18" s="1"/>
  <c r="C44" i="18"/>
  <c r="E44" i="18" s="1"/>
  <c r="F44" i="18" s="1"/>
  <c r="G44" i="18" s="1"/>
  <c r="C5" i="17"/>
  <c r="C45" i="17" s="1"/>
  <c r="E45" i="17" s="1"/>
  <c r="F45" i="17" s="1"/>
  <c r="G45" i="17" s="1"/>
  <c r="C5" i="16"/>
  <c r="C31" i="16" s="1"/>
  <c r="E31" i="16" s="1"/>
  <c r="F31" i="16" s="1"/>
  <c r="G31" i="16" s="1"/>
  <c r="C5" i="15"/>
  <c r="C17" i="15" s="1"/>
  <c r="E17" i="15" s="1"/>
  <c r="F17" i="15" s="1"/>
  <c r="G17" i="15" s="1"/>
  <c r="C47" i="22"/>
  <c r="E47" i="22" s="1"/>
  <c r="F47" i="22" s="1"/>
  <c r="G47" i="22" s="1"/>
  <c r="C10" i="22"/>
  <c r="E10" i="22" s="1"/>
  <c r="F10" i="22" s="1"/>
  <c r="G10" i="22" s="1"/>
  <c r="J9" i="22"/>
  <c r="J8" i="22"/>
  <c r="J7" i="22"/>
  <c r="C7" i="22"/>
  <c r="E7" i="22" s="1"/>
  <c r="F7" i="22" s="1"/>
  <c r="G7" i="22" s="1"/>
  <c r="J6" i="22"/>
  <c r="J5" i="22"/>
  <c r="J9" i="21"/>
  <c r="J8" i="21"/>
  <c r="J7" i="21"/>
  <c r="J6" i="21"/>
  <c r="J5" i="21"/>
  <c r="C41" i="20"/>
  <c r="E41" i="20" s="1"/>
  <c r="F41" i="20" s="1"/>
  <c r="G41" i="20" s="1"/>
  <c r="C37" i="20"/>
  <c r="E37" i="20" s="1"/>
  <c r="F37" i="20" s="1"/>
  <c r="G37" i="20" s="1"/>
  <c r="C25" i="20"/>
  <c r="E25" i="20" s="1"/>
  <c r="F25" i="20" s="1"/>
  <c r="G25" i="20" s="1"/>
  <c r="C21" i="20"/>
  <c r="E21" i="20" s="1"/>
  <c r="F21" i="20" s="1"/>
  <c r="G21" i="20" s="1"/>
  <c r="J9" i="20"/>
  <c r="J8" i="20"/>
  <c r="J7" i="20"/>
  <c r="J6" i="20"/>
  <c r="J5" i="20"/>
  <c r="C9" i="20"/>
  <c r="E9" i="20" s="1"/>
  <c r="F9" i="20" s="1"/>
  <c r="G9" i="20" s="1"/>
  <c r="C25" i="19"/>
  <c r="E25" i="19" s="1"/>
  <c r="F25" i="19" s="1"/>
  <c r="G25" i="19" s="1"/>
  <c r="J9" i="19"/>
  <c r="J8" i="19"/>
  <c r="J7" i="19"/>
  <c r="J6" i="19"/>
  <c r="J5" i="19"/>
  <c r="E5" i="19"/>
  <c r="F5" i="19" s="1"/>
  <c r="G5" i="19" s="1"/>
  <c r="J9" i="18"/>
  <c r="J8" i="18"/>
  <c r="J7" i="18"/>
  <c r="J6" i="18"/>
  <c r="J5" i="18"/>
  <c r="C38" i="17"/>
  <c r="E38" i="17" s="1"/>
  <c r="F38" i="17" s="1"/>
  <c r="G38" i="17" s="1"/>
  <c r="C34" i="17"/>
  <c r="E34" i="17" s="1"/>
  <c r="F34" i="17" s="1"/>
  <c r="G34" i="17" s="1"/>
  <c r="C22" i="17"/>
  <c r="E22" i="17" s="1"/>
  <c r="F22" i="17" s="1"/>
  <c r="G22" i="17" s="1"/>
  <c r="C18" i="17"/>
  <c r="E18" i="17" s="1"/>
  <c r="F18" i="17" s="1"/>
  <c r="G18" i="17" s="1"/>
  <c r="J9" i="17"/>
  <c r="J8" i="17"/>
  <c r="J7" i="17"/>
  <c r="J6" i="17"/>
  <c r="J5" i="17"/>
  <c r="C29" i="16"/>
  <c r="E29" i="16" s="1"/>
  <c r="F29" i="16" s="1"/>
  <c r="G29" i="16" s="1"/>
  <c r="C24" i="16"/>
  <c r="E24" i="16" s="1"/>
  <c r="F24" i="16" s="1"/>
  <c r="G24" i="16" s="1"/>
  <c r="C18" i="16"/>
  <c r="E18" i="16" s="1"/>
  <c r="F18" i="16" s="1"/>
  <c r="G18" i="16" s="1"/>
  <c r="C13" i="16"/>
  <c r="E13" i="16" s="1"/>
  <c r="F13" i="16" s="1"/>
  <c r="G13" i="16" s="1"/>
  <c r="J9" i="16"/>
  <c r="J8" i="16"/>
  <c r="J7" i="16"/>
  <c r="J6" i="16"/>
  <c r="J5" i="16"/>
  <c r="J9" i="15"/>
  <c r="J8" i="15"/>
  <c r="J7" i="15"/>
  <c r="J6" i="15"/>
  <c r="J5" i="15"/>
  <c r="J9" i="14"/>
  <c r="C25" i="22" l="1"/>
  <c r="E25" i="22" s="1"/>
  <c r="F25" i="22" s="1"/>
  <c r="G25" i="22" s="1"/>
  <c r="C26" i="22"/>
  <c r="E26" i="22" s="1"/>
  <c r="F26" i="22" s="1"/>
  <c r="G26" i="22" s="1"/>
  <c r="C17" i="18"/>
  <c r="E17" i="18" s="1"/>
  <c r="F17" i="18" s="1"/>
  <c r="G17" i="18" s="1"/>
  <c r="C9" i="22"/>
  <c r="E9" i="22" s="1"/>
  <c r="F9" i="22" s="1"/>
  <c r="G9" i="22" s="1"/>
  <c r="C17" i="22"/>
  <c r="E17" i="22" s="1"/>
  <c r="F17" i="22" s="1"/>
  <c r="G17" i="22" s="1"/>
  <c r="C33" i="22"/>
  <c r="E33" i="22" s="1"/>
  <c r="F33" i="22" s="1"/>
  <c r="G33" i="22" s="1"/>
  <c r="C22" i="18"/>
  <c r="E22" i="18" s="1"/>
  <c r="F22" i="18" s="1"/>
  <c r="G22" i="18" s="1"/>
  <c r="C18" i="22"/>
  <c r="E18" i="22" s="1"/>
  <c r="F18" i="22" s="1"/>
  <c r="G18" i="22" s="1"/>
  <c r="C34" i="22"/>
  <c r="E34" i="22" s="1"/>
  <c r="F34" i="22" s="1"/>
  <c r="G34" i="22" s="1"/>
  <c r="C6" i="16"/>
  <c r="E6" i="16" s="1"/>
  <c r="F6" i="16" s="1"/>
  <c r="G6" i="16" s="1"/>
  <c r="C14" i="16"/>
  <c r="E14" i="16" s="1"/>
  <c r="F14" i="16" s="1"/>
  <c r="G14" i="16" s="1"/>
  <c r="C20" i="16"/>
  <c r="E20" i="16" s="1"/>
  <c r="F20" i="16" s="1"/>
  <c r="G20" i="16" s="1"/>
  <c r="C25" i="16"/>
  <c r="E25" i="16" s="1"/>
  <c r="F25" i="16" s="1"/>
  <c r="G25" i="16" s="1"/>
  <c r="C30" i="16"/>
  <c r="E30" i="16" s="1"/>
  <c r="F30" i="16" s="1"/>
  <c r="G30" i="16" s="1"/>
  <c r="C33" i="19"/>
  <c r="E33" i="19" s="1"/>
  <c r="F33" i="19" s="1"/>
  <c r="G33" i="19" s="1"/>
  <c r="C9" i="16"/>
  <c r="E9" i="16" s="1"/>
  <c r="F9" i="16" s="1"/>
  <c r="G9" i="16" s="1"/>
  <c r="C10" i="16"/>
  <c r="E10" i="16" s="1"/>
  <c r="F10" i="16" s="1"/>
  <c r="G10" i="16" s="1"/>
  <c r="C16" i="16"/>
  <c r="E16" i="16" s="1"/>
  <c r="F16" i="16" s="1"/>
  <c r="G16" i="16" s="1"/>
  <c r="C21" i="16"/>
  <c r="E21" i="16" s="1"/>
  <c r="F21" i="16" s="1"/>
  <c r="G21" i="16" s="1"/>
  <c r="C26" i="16"/>
  <c r="E26" i="16" s="1"/>
  <c r="F26" i="16" s="1"/>
  <c r="G26" i="16" s="1"/>
  <c r="C32" i="16"/>
  <c r="E32" i="16" s="1"/>
  <c r="F32" i="16" s="1"/>
  <c r="G32" i="16" s="1"/>
  <c r="C7" i="17"/>
  <c r="E7" i="17" s="1"/>
  <c r="F7" i="17" s="1"/>
  <c r="G7" i="17" s="1"/>
  <c r="C10" i="17"/>
  <c r="E10" i="17" s="1"/>
  <c r="F10" i="17" s="1"/>
  <c r="G10" i="17" s="1"/>
  <c r="C26" i="17"/>
  <c r="E26" i="17" s="1"/>
  <c r="F26" i="17" s="1"/>
  <c r="G26" i="17" s="1"/>
  <c r="C42" i="17"/>
  <c r="E42" i="17" s="1"/>
  <c r="F42" i="17" s="1"/>
  <c r="G42" i="17" s="1"/>
  <c r="C17" i="19"/>
  <c r="E17" i="19" s="1"/>
  <c r="F17" i="19" s="1"/>
  <c r="G17" i="19" s="1"/>
  <c r="C37" i="19"/>
  <c r="E37" i="19" s="1"/>
  <c r="F37" i="19" s="1"/>
  <c r="G37" i="19" s="1"/>
  <c r="C13" i="20"/>
  <c r="E13" i="20" s="1"/>
  <c r="F13" i="20" s="1"/>
  <c r="G13" i="20" s="1"/>
  <c r="C29" i="20"/>
  <c r="E29" i="20" s="1"/>
  <c r="F29" i="20" s="1"/>
  <c r="G29" i="20" s="1"/>
  <c r="C45" i="20"/>
  <c r="E45" i="20" s="1"/>
  <c r="F45" i="20" s="1"/>
  <c r="G45" i="20" s="1"/>
  <c r="E5" i="16"/>
  <c r="F5" i="16" s="1"/>
  <c r="G5" i="16" s="1"/>
  <c r="C12" i="16"/>
  <c r="E12" i="16" s="1"/>
  <c r="F12" i="16" s="1"/>
  <c r="G12" i="16" s="1"/>
  <c r="C17" i="16"/>
  <c r="E17" i="16" s="1"/>
  <c r="F17" i="16" s="1"/>
  <c r="G17" i="16" s="1"/>
  <c r="C22" i="16"/>
  <c r="E22" i="16" s="1"/>
  <c r="F22" i="16" s="1"/>
  <c r="G22" i="16" s="1"/>
  <c r="C28" i="16"/>
  <c r="E28" i="16" s="1"/>
  <c r="F28" i="16" s="1"/>
  <c r="G28" i="16" s="1"/>
  <c r="E5" i="17"/>
  <c r="F5" i="17" s="1"/>
  <c r="G5" i="17" s="1"/>
  <c r="C14" i="17"/>
  <c r="E14" i="17" s="1"/>
  <c r="F14" i="17" s="1"/>
  <c r="G14" i="17" s="1"/>
  <c r="C30" i="17"/>
  <c r="E30" i="17" s="1"/>
  <c r="F30" i="17" s="1"/>
  <c r="G30" i="17" s="1"/>
  <c r="C46" i="17"/>
  <c r="E46" i="17" s="1"/>
  <c r="F46" i="17" s="1"/>
  <c r="G46" i="17" s="1"/>
  <c r="C9" i="19"/>
  <c r="E9" i="19" s="1"/>
  <c r="F9" i="19" s="1"/>
  <c r="G9" i="19" s="1"/>
  <c r="C21" i="19"/>
  <c r="E21" i="19" s="1"/>
  <c r="F21" i="19" s="1"/>
  <c r="G21" i="19" s="1"/>
  <c r="C41" i="19"/>
  <c r="E41" i="19" s="1"/>
  <c r="F41" i="19" s="1"/>
  <c r="G41" i="19" s="1"/>
  <c r="C17" i="20"/>
  <c r="E17" i="20" s="1"/>
  <c r="F17" i="20" s="1"/>
  <c r="G17" i="20" s="1"/>
  <c r="C33" i="20"/>
  <c r="E33" i="20" s="1"/>
  <c r="F33" i="20" s="1"/>
  <c r="G33" i="20" s="1"/>
  <c r="C10" i="15"/>
  <c r="E10" i="15" s="1"/>
  <c r="F10" i="15" s="1"/>
  <c r="G10" i="15" s="1"/>
  <c r="C18" i="15"/>
  <c r="E18" i="15" s="1"/>
  <c r="F18" i="15" s="1"/>
  <c r="G18" i="15" s="1"/>
  <c r="E5" i="15"/>
  <c r="F5" i="15" s="1"/>
  <c r="G5" i="15" s="1"/>
  <c r="C8" i="15"/>
  <c r="E8" i="15" s="1"/>
  <c r="F8" i="15" s="1"/>
  <c r="G8" i="15" s="1"/>
  <c r="C11" i="15"/>
  <c r="E11" i="15" s="1"/>
  <c r="F11" i="15" s="1"/>
  <c r="G11" i="15" s="1"/>
  <c r="C19" i="15"/>
  <c r="E19" i="15" s="1"/>
  <c r="F19" i="15" s="1"/>
  <c r="G19" i="15" s="1"/>
  <c r="C33" i="18"/>
  <c r="E33" i="18" s="1"/>
  <c r="F33" i="18" s="1"/>
  <c r="G33" i="18" s="1"/>
  <c r="E5" i="22"/>
  <c r="F5" i="22" s="1"/>
  <c r="G5" i="22" s="1"/>
  <c r="C13" i="22"/>
  <c r="E13" i="22" s="1"/>
  <c r="F13" i="22" s="1"/>
  <c r="G13" i="22" s="1"/>
  <c r="C21" i="22"/>
  <c r="E21" i="22" s="1"/>
  <c r="F21" i="22" s="1"/>
  <c r="G21" i="22" s="1"/>
  <c r="C29" i="22"/>
  <c r="E29" i="22" s="1"/>
  <c r="F29" i="22" s="1"/>
  <c r="G29" i="22" s="1"/>
  <c r="C39" i="22"/>
  <c r="E39" i="22" s="1"/>
  <c r="F39" i="22" s="1"/>
  <c r="G39" i="22" s="1"/>
  <c r="C38" i="18"/>
  <c r="E38" i="18" s="1"/>
  <c r="F38" i="18" s="1"/>
  <c r="G38" i="18" s="1"/>
  <c r="C14" i="22"/>
  <c r="E14" i="22" s="1"/>
  <c r="F14" i="22" s="1"/>
  <c r="G14" i="22" s="1"/>
  <c r="C22" i="22"/>
  <c r="E22" i="22" s="1"/>
  <c r="F22" i="22" s="1"/>
  <c r="G22" i="22" s="1"/>
  <c r="C30" i="22"/>
  <c r="E30" i="22" s="1"/>
  <c r="F30" i="22" s="1"/>
  <c r="G30" i="22" s="1"/>
  <c r="C40" i="22"/>
  <c r="E40" i="22" s="1"/>
  <c r="F40" i="22" s="1"/>
  <c r="G40" i="22" s="1"/>
  <c r="C17" i="21"/>
  <c r="E17" i="21" s="1"/>
  <c r="F17" i="21" s="1"/>
  <c r="G17" i="21" s="1"/>
  <c r="C25" i="18"/>
  <c r="E25" i="18" s="1"/>
  <c r="F25" i="18" s="1"/>
  <c r="G25" i="18" s="1"/>
  <c r="C41" i="18"/>
  <c r="E41" i="18" s="1"/>
  <c r="F41" i="18" s="1"/>
  <c r="G41" i="18" s="1"/>
  <c r="C29" i="21"/>
  <c r="E29" i="21" s="1"/>
  <c r="F29" i="21" s="1"/>
  <c r="G29" i="21" s="1"/>
  <c r="C11" i="22"/>
  <c r="E11" i="22" s="1"/>
  <c r="F11" i="22" s="1"/>
  <c r="G11" i="22" s="1"/>
  <c r="C15" i="22"/>
  <c r="E15" i="22" s="1"/>
  <c r="F15" i="22" s="1"/>
  <c r="G15" i="22" s="1"/>
  <c r="C19" i="22"/>
  <c r="E19" i="22" s="1"/>
  <c r="F19" i="22" s="1"/>
  <c r="G19" i="22" s="1"/>
  <c r="C23" i="22"/>
  <c r="E23" i="22" s="1"/>
  <c r="F23" i="22" s="1"/>
  <c r="G23" i="22" s="1"/>
  <c r="C27" i="22"/>
  <c r="E27" i="22" s="1"/>
  <c r="F27" i="22" s="1"/>
  <c r="G27" i="22" s="1"/>
  <c r="C31" i="22"/>
  <c r="E31" i="22" s="1"/>
  <c r="F31" i="22" s="1"/>
  <c r="G31" i="22" s="1"/>
  <c r="C35" i="22"/>
  <c r="E35" i="22" s="1"/>
  <c r="F35" i="22" s="1"/>
  <c r="G35" i="22" s="1"/>
  <c r="C43" i="22"/>
  <c r="E43" i="22" s="1"/>
  <c r="F43" i="22" s="1"/>
  <c r="G43" i="22" s="1"/>
  <c r="C8" i="16"/>
  <c r="E8" i="16" s="1"/>
  <c r="F8" i="16" s="1"/>
  <c r="G8" i="16" s="1"/>
  <c r="C11" i="16"/>
  <c r="E11" i="16" s="1"/>
  <c r="F11" i="16" s="1"/>
  <c r="G11" i="16" s="1"/>
  <c r="C15" i="16"/>
  <c r="E15" i="16" s="1"/>
  <c r="F15" i="16" s="1"/>
  <c r="G15" i="16" s="1"/>
  <c r="C19" i="16"/>
  <c r="E19" i="16" s="1"/>
  <c r="F19" i="16" s="1"/>
  <c r="G19" i="16" s="1"/>
  <c r="C23" i="16"/>
  <c r="E23" i="16" s="1"/>
  <c r="F23" i="16" s="1"/>
  <c r="G23" i="16" s="1"/>
  <c r="C27" i="16"/>
  <c r="E27" i="16" s="1"/>
  <c r="F27" i="16" s="1"/>
  <c r="G27" i="16" s="1"/>
  <c r="C14" i="18"/>
  <c r="E14" i="18" s="1"/>
  <c r="F14" i="18" s="1"/>
  <c r="G14" i="18" s="1"/>
  <c r="C30" i="18"/>
  <c r="E30" i="18" s="1"/>
  <c r="F30" i="18" s="1"/>
  <c r="G30" i="18" s="1"/>
  <c r="C46" i="18"/>
  <c r="E46" i="18" s="1"/>
  <c r="F46" i="18" s="1"/>
  <c r="G46" i="18" s="1"/>
  <c r="C13" i="19"/>
  <c r="E13" i="19" s="1"/>
  <c r="F13" i="19" s="1"/>
  <c r="G13" i="19" s="1"/>
  <c r="C29" i="19"/>
  <c r="E29" i="19" s="1"/>
  <c r="F29" i="19" s="1"/>
  <c r="G29" i="19" s="1"/>
  <c r="C45" i="19"/>
  <c r="E45" i="19" s="1"/>
  <c r="F45" i="19" s="1"/>
  <c r="G45" i="19" s="1"/>
  <c r="E5" i="21"/>
  <c r="F5" i="21" s="1"/>
  <c r="G5" i="21" s="1"/>
  <c r="C38" i="21"/>
  <c r="E38" i="21" s="1"/>
  <c r="F38" i="21" s="1"/>
  <c r="G38" i="21" s="1"/>
  <c r="C6" i="22"/>
  <c r="E6" i="22" s="1"/>
  <c r="F6" i="22" s="1"/>
  <c r="G6" i="22" s="1"/>
  <c r="C12" i="22"/>
  <c r="E12" i="22" s="1"/>
  <c r="F12" i="22" s="1"/>
  <c r="G12" i="22" s="1"/>
  <c r="C16" i="22"/>
  <c r="E16" i="22" s="1"/>
  <c r="F16" i="22" s="1"/>
  <c r="G16" i="22" s="1"/>
  <c r="C20" i="22"/>
  <c r="E20" i="22" s="1"/>
  <c r="F20" i="22" s="1"/>
  <c r="G20" i="22" s="1"/>
  <c r="C24" i="22"/>
  <c r="E24" i="22" s="1"/>
  <c r="F24" i="22" s="1"/>
  <c r="G24" i="22" s="1"/>
  <c r="C28" i="22"/>
  <c r="E28" i="22" s="1"/>
  <c r="F28" i="22" s="1"/>
  <c r="G28" i="22" s="1"/>
  <c r="C32" i="22"/>
  <c r="E32" i="22" s="1"/>
  <c r="F32" i="22" s="1"/>
  <c r="G32" i="22" s="1"/>
  <c r="C36" i="22"/>
  <c r="E36" i="22" s="1"/>
  <c r="F36" i="22" s="1"/>
  <c r="G36" i="22" s="1"/>
  <c r="C44" i="22"/>
  <c r="E44" i="22" s="1"/>
  <c r="F44" i="22" s="1"/>
  <c r="G44" i="22" s="1"/>
  <c r="C21" i="21"/>
  <c r="E21" i="21" s="1"/>
  <c r="F21" i="21" s="1"/>
  <c r="G21" i="21" s="1"/>
  <c r="C30" i="21"/>
  <c r="E30" i="21" s="1"/>
  <c r="F30" i="21" s="1"/>
  <c r="G30" i="21" s="1"/>
  <c r="C41" i="21"/>
  <c r="E41" i="21" s="1"/>
  <c r="F41" i="21" s="1"/>
  <c r="G41" i="21" s="1"/>
  <c r="C13" i="21"/>
  <c r="E13" i="21" s="1"/>
  <c r="F13" i="21" s="1"/>
  <c r="G13" i="21" s="1"/>
  <c r="C22" i="21"/>
  <c r="E22" i="21" s="1"/>
  <c r="F22" i="21" s="1"/>
  <c r="G22" i="21" s="1"/>
  <c r="C33" i="21"/>
  <c r="E33" i="21" s="1"/>
  <c r="F33" i="21" s="1"/>
  <c r="G33" i="21" s="1"/>
  <c r="C45" i="21"/>
  <c r="E45" i="21" s="1"/>
  <c r="F45" i="21" s="1"/>
  <c r="G45" i="21" s="1"/>
  <c r="C9" i="21"/>
  <c r="E9" i="21" s="1"/>
  <c r="F9" i="21" s="1"/>
  <c r="G9" i="21" s="1"/>
  <c r="C14" i="21"/>
  <c r="E14" i="21" s="1"/>
  <c r="F14" i="21" s="1"/>
  <c r="G14" i="21" s="1"/>
  <c r="C25" i="21"/>
  <c r="E25" i="21" s="1"/>
  <c r="F25" i="21" s="1"/>
  <c r="G25" i="21" s="1"/>
  <c r="C37" i="21"/>
  <c r="E37" i="21" s="1"/>
  <c r="F37" i="21" s="1"/>
  <c r="G37" i="21" s="1"/>
  <c r="C46" i="21"/>
  <c r="E46" i="21" s="1"/>
  <c r="F46" i="21" s="1"/>
  <c r="G46" i="21" s="1"/>
  <c r="C35" i="17"/>
  <c r="E35" i="17" s="1"/>
  <c r="F35" i="17" s="1"/>
  <c r="G35" i="17" s="1"/>
  <c r="E5" i="20"/>
  <c r="F5" i="20" s="1"/>
  <c r="G5" i="20" s="1"/>
  <c r="C7" i="20"/>
  <c r="E7" i="20" s="1"/>
  <c r="F7" i="20" s="1"/>
  <c r="G7" i="20" s="1"/>
  <c r="C14" i="20"/>
  <c r="E14" i="20" s="1"/>
  <c r="F14" i="20" s="1"/>
  <c r="G14" i="20" s="1"/>
  <c r="C18" i="20"/>
  <c r="E18" i="20" s="1"/>
  <c r="F18" i="20" s="1"/>
  <c r="G18" i="20" s="1"/>
  <c r="C22" i="20"/>
  <c r="E22" i="20" s="1"/>
  <c r="F22" i="20" s="1"/>
  <c r="G22" i="20" s="1"/>
  <c r="C26" i="20"/>
  <c r="E26" i="20" s="1"/>
  <c r="F26" i="20" s="1"/>
  <c r="G26" i="20" s="1"/>
  <c r="C30" i="20"/>
  <c r="E30" i="20" s="1"/>
  <c r="F30" i="20" s="1"/>
  <c r="G30" i="20" s="1"/>
  <c r="C34" i="20"/>
  <c r="E34" i="20" s="1"/>
  <c r="F34" i="20" s="1"/>
  <c r="G34" i="20" s="1"/>
  <c r="C38" i="20"/>
  <c r="E38" i="20" s="1"/>
  <c r="F38" i="20" s="1"/>
  <c r="G38" i="20" s="1"/>
  <c r="C42" i="20"/>
  <c r="E42" i="20" s="1"/>
  <c r="F42" i="20" s="1"/>
  <c r="G42" i="20" s="1"/>
  <c r="C46" i="20"/>
  <c r="E46" i="20" s="1"/>
  <c r="F46" i="20" s="1"/>
  <c r="G46" i="20" s="1"/>
  <c r="C11" i="17"/>
  <c r="E11" i="17" s="1"/>
  <c r="F11" i="17" s="1"/>
  <c r="G11" i="17" s="1"/>
  <c r="C15" i="17"/>
  <c r="E15" i="17" s="1"/>
  <c r="F15" i="17" s="1"/>
  <c r="G15" i="17" s="1"/>
  <c r="C19" i="17"/>
  <c r="E19" i="17" s="1"/>
  <c r="F19" i="17" s="1"/>
  <c r="G19" i="17" s="1"/>
  <c r="C23" i="17"/>
  <c r="E23" i="17" s="1"/>
  <c r="F23" i="17" s="1"/>
  <c r="G23" i="17" s="1"/>
  <c r="C27" i="17"/>
  <c r="E27" i="17" s="1"/>
  <c r="F27" i="17" s="1"/>
  <c r="G27" i="17" s="1"/>
  <c r="C31" i="17"/>
  <c r="E31" i="17" s="1"/>
  <c r="F31" i="17" s="1"/>
  <c r="G31" i="17" s="1"/>
  <c r="C39" i="17"/>
  <c r="E39" i="17" s="1"/>
  <c r="F39" i="17" s="1"/>
  <c r="G39" i="17" s="1"/>
  <c r="C43" i="17"/>
  <c r="E43" i="17" s="1"/>
  <c r="F43" i="17" s="1"/>
  <c r="G43" i="17" s="1"/>
  <c r="C47" i="17"/>
  <c r="E47" i="17" s="1"/>
  <c r="F47" i="17" s="1"/>
  <c r="G47" i="17" s="1"/>
  <c r="C10" i="20"/>
  <c r="E10" i="20" s="1"/>
  <c r="F10" i="20" s="1"/>
  <c r="G10" i="20" s="1"/>
  <c r="C6" i="17"/>
  <c r="E6" i="17" s="1"/>
  <c r="F6" i="17" s="1"/>
  <c r="G6" i="17" s="1"/>
  <c r="C12" i="17"/>
  <c r="E12" i="17" s="1"/>
  <c r="F12" i="17" s="1"/>
  <c r="G12" i="17" s="1"/>
  <c r="C16" i="17"/>
  <c r="E16" i="17" s="1"/>
  <c r="F16" i="17" s="1"/>
  <c r="G16" i="17" s="1"/>
  <c r="C20" i="17"/>
  <c r="E20" i="17" s="1"/>
  <c r="F20" i="17" s="1"/>
  <c r="G20" i="17" s="1"/>
  <c r="C24" i="17"/>
  <c r="E24" i="17" s="1"/>
  <c r="F24" i="17" s="1"/>
  <c r="G24" i="17" s="1"/>
  <c r="C28" i="17"/>
  <c r="E28" i="17" s="1"/>
  <c r="F28" i="17" s="1"/>
  <c r="G28" i="17" s="1"/>
  <c r="C32" i="17"/>
  <c r="E32" i="17" s="1"/>
  <c r="F32" i="17" s="1"/>
  <c r="G32" i="17" s="1"/>
  <c r="C36" i="17"/>
  <c r="E36" i="17" s="1"/>
  <c r="F36" i="17" s="1"/>
  <c r="G36" i="17" s="1"/>
  <c r="C40" i="17"/>
  <c r="E40" i="17" s="1"/>
  <c r="F40" i="17" s="1"/>
  <c r="G40" i="17" s="1"/>
  <c r="C44" i="17"/>
  <c r="E44" i="17" s="1"/>
  <c r="F44" i="17" s="1"/>
  <c r="G44" i="17" s="1"/>
  <c r="C11" i="20"/>
  <c r="E11" i="20" s="1"/>
  <c r="F11" i="20" s="1"/>
  <c r="G11" i="20" s="1"/>
  <c r="C15" i="20"/>
  <c r="E15" i="20" s="1"/>
  <c r="F15" i="20" s="1"/>
  <c r="G15" i="20" s="1"/>
  <c r="C19" i="20"/>
  <c r="E19" i="20" s="1"/>
  <c r="F19" i="20" s="1"/>
  <c r="G19" i="20" s="1"/>
  <c r="C23" i="20"/>
  <c r="E23" i="20" s="1"/>
  <c r="F23" i="20" s="1"/>
  <c r="G23" i="20" s="1"/>
  <c r="C27" i="20"/>
  <c r="E27" i="20" s="1"/>
  <c r="F27" i="20" s="1"/>
  <c r="G27" i="20" s="1"/>
  <c r="C31" i="20"/>
  <c r="E31" i="20" s="1"/>
  <c r="F31" i="20" s="1"/>
  <c r="G31" i="20" s="1"/>
  <c r="C35" i="20"/>
  <c r="E35" i="20" s="1"/>
  <c r="F35" i="20" s="1"/>
  <c r="G35" i="20" s="1"/>
  <c r="C39" i="20"/>
  <c r="E39" i="20" s="1"/>
  <c r="F39" i="20" s="1"/>
  <c r="G39" i="20" s="1"/>
  <c r="C43" i="20"/>
  <c r="E43" i="20" s="1"/>
  <c r="F43" i="20" s="1"/>
  <c r="G43" i="20" s="1"/>
  <c r="C47" i="20"/>
  <c r="E47" i="20" s="1"/>
  <c r="F47" i="20" s="1"/>
  <c r="G47" i="20" s="1"/>
  <c r="C10" i="21"/>
  <c r="E10" i="21" s="1"/>
  <c r="F10" i="21" s="1"/>
  <c r="G10" i="21" s="1"/>
  <c r="C18" i="21"/>
  <c r="E18" i="21" s="1"/>
  <c r="F18" i="21" s="1"/>
  <c r="G18" i="21" s="1"/>
  <c r="C26" i="21"/>
  <c r="E26" i="21" s="1"/>
  <c r="F26" i="21" s="1"/>
  <c r="G26" i="21" s="1"/>
  <c r="C34" i="21"/>
  <c r="E34" i="21" s="1"/>
  <c r="F34" i="21" s="1"/>
  <c r="G34" i="21" s="1"/>
  <c r="C42" i="21"/>
  <c r="E42" i="21" s="1"/>
  <c r="F42" i="21" s="1"/>
  <c r="G42" i="21" s="1"/>
  <c r="C9" i="17"/>
  <c r="E9" i="17" s="1"/>
  <c r="F9" i="17" s="1"/>
  <c r="G9" i="17" s="1"/>
  <c r="C13" i="17"/>
  <c r="E13" i="17" s="1"/>
  <c r="F13" i="17" s="1"/>
  <c r="G13" i="17" s="1"/>
  <c r="C17" i="17"/>
  <c r="E17" i="17" s="1"/>
  <c r="F17" i="17" s="1"/>
  <c r="G17" i="17" s="1"/>
  <c r="C21" i="17"/>
  <c r="E21" i="17" s="1"/>
  <c r="F21" i="17" s="1"/>
  <c r="G21" i="17" s="1"/>
  <c r="C25" i="17"/>
  <c r="E25" i="17" s="1"/>
  <c r="F25" i="17" s="1"/>
  <c r="G25" i="17" s="1"/>
  <c r="C29" i="17"/>
  <c r="E29" i="17" s="1"/>
  <c r="F29" i="17" s="1"/>
  <c r="G29" i="17" s="1"/>
  <c r="C33" i="17"/>
  <c r="E33" i="17" s="1"/>
  <c r="F33" i="17" s="1"/>
  <c r="G33" i="17" s="1"/>
  <c r="C37" i="17"/>
  <c r="E37" i="17" s="1"/>
  <c r="F37" i="17" s="1"/>
  <c r="G37" i="17" s="1"/>
  <c r="C41" i="17"/>
  <c r="E41" i="17" s="1"/>
  <c r="F41" i="17" s="1"/>
  <c r="G41" i="17" s="1"/>
  <c r="C6" i="20"/>
  <c r="E6" i="20" s="1"/>
  <c r="F6" i="20" s="1"/>
  <c r="G6" i="20" s="1"/>
  <c r="C12" i="20"/>
  <c r="E12" i="20" s="1"/>
  <c r="F12" i="20" s="1"/>
  <c r="G12" i="20" s="1"/>
  <c r="C16" i="20"/>
  <c r="E16" i="20" s="1"/>
  <c r="F16" i="20" s="1"/>
  <c r="G16" i="20" s="1"/>
  <c r="C20" i="20"/>
  <c r="E20" i="20" s="1"/>
  <c r="F20" i="20" s="1"/>
  <c r="G20" i="20" s="1"/>
  <c r="C24" i="20"/>
  <c r="E24" i="20" s="1"/>
  <c r="F24" i="20" s="1"/>
  <c r="G24" i="20" s="1"/>
  <c r="C28" i="20"/>
  <c r="E28" i="20" s="1"/>
  <c r="F28" i="20" s="1"/>
  <c r="G28" i="20" s="1"/>
  <c r="C32" i="20"/>
  <c r="E32" i="20" s="1"/>
  <c r="F32" i="20" s="1"/>
  <c r="G32" i="20" s="1"/>
  <c r="C36" i="20"/>
  <c r="E36" i="20" s="1"/>
  <c r="F36" i="20" s="1"/>
  <c r="G36" i="20" s="1"/>
  <c r="C40" i="20"/>
  <c r="E40" i="20" s="1"/>
  <c r="F40" i="20" s="1"/>
  <c r="G40" i="20" s="1"/>
  <c r="C14" i="15"/>
  <c r="E14" i="15" s="1"/>
  <c r="F14" i="15" s="1"/>
  <c r="G14" i="15" s="1"/>
  <c r="C15" i="15"/>
  <c r="E15" i="15" s="1"/>
  <c r="F15" i="15" s="1"/>
  <c r="G15" i="15" s="1"/>
  <c r="C37" i="22"/>
  <c r="E37" i="22" s="1"/>
  <c r="F37" i="22" s="1"/>
  <c r="G37" i="22" s="1"/>
  <c r="C41" i="22"/>
  <c r="E41" i="22" s="1"/>
  <c r="F41" i="22" s="1"/>
  <c r="G41" i="22" s="1"/>
  <c r="C45" i="22"/>
  <c r="E45" i="22" s="1"/>
  <c r="F45" i="22" s="1"/>
  <c r="G45" i="22" s="1"/>
  <c r="C38" i="22"/>
  <c r="E38" i="22" s="1"/>
  <c r="F38" i="22" s="1"/>
  <c r="G38" i="22" s="1"/>
  <c r="C42" i="22"/>
  <c r="E42" i="22" s="1"/>
  <c r="F42" i="22" s="1"/>
  <c r="G42" i="22" s="1"/>
  <c r="C8" i="21"/>
  <c r="E8" i="21" s="1"/>
  <c r="F8" i="21" s="1"/>
  <c r="G8" i="21" s="1"/>
  <c r="C11" i="21"/>
  <c r="E11" i="21" s="1"/>
  <c r="F11" i="21" s="1"/>
  <c r="G11" i="21" s="1"/>
  <c r="C15" i="21"/>
  <c r="E15" i="21" s="1"/>
  <c r="F15" i="21" s="1"/>
  <c r="G15" i="21" s="1"/>
  <c r="C19" i="21"/>
  <c r="E19" i="21" s="1"/>
  <c r="F19" i="21" s="1"/>
  <c r="G19" i="21" s="1"/>
  <c r="C23" i="21"/>
  <c r="E23" i="21" s="1"/>
  <c r="F23" i="21" s="1"/>
  <c r="G23" i="21" s="1"/>
  <c r="C27" i="21"/>
  <c r="E27" i="21" s="1"/>
  <c r="F27" i="21" s="1"/>
  <c r="G27" i="21" s="1"/>
  <c r="C31" i="21"/>
  <c r="E31" i="21" s="1"/>
  <c r="F31" i="21" s="1"/>
  <c r="G31" i="21" s="1"/>
  <c r="C35" i="21"/>
  <c r="E35" i="21" s="1"/>
  <c r="F35" i="21" s="1"/>
  <c r="G35" i="21" s="1"/>
  <c r="C39" i="21"/>
  <c r="E39" i="21" s="1"/>
  <c r="F39" i="21" s="1"/>
  <c r="G39" i="21" s="1"/>
  <c r="C43" i="21"/>
  <c r="E43" i="21" s="1"/>
  <c r="F43" i="21" s="1"/>
  <c r="G43" i="21" s="1"/>
  <c r="C47" i="21"/>
  <c r="E47" i="21" s="1"/>
  <c r="F47" i="21" s="1"/>
  <c r="G47" i="21" s="1"/>
  <c r="C6" i="21"/>
  <c r="E6" i="21" s="1"/>
  <c r="F6" i="21" s="1"/>
  <c r="G6" i="21" s="1"/>
  <c r="C12" i="21"/>
  <c r="E12" i="21" s="1"/>
  <c r="F12" i="21" s="1"/>
  <c r="G12" i="21" s="1"/>
  <c r="C16" i="21"/>
  <c r="E16" i="21" s="1"/>
  <c r="F16" i="21" s="1"/>
  <c r="G16" i="21" s="1"/>
  <c r="C20" i="21"/>
  <c r="E20" i="21" s="1"/>
  <c r="F20" i="21" s="1"/>
  <c r="G20" i="21" s="1"/>
  <c r="C24" i="21"/>
  <c r="E24" i="21" s="1"/>
  <c r="F24" i="21" s="1"/>
  <c r="G24" i="21" s="1"/>
  <c r="C28" i="21"/>
  <c r="E28" i="21" s="1"/>
  <c r="F28" i="21" s="1"/>
  <c r="G28" i="21" s="1"/>
  <c r="C32" i="21"/>
  <c r="E32" i="21" s="1"/>
  <c r="F32" i="21" s="1"/>
  <c r="G32" i="21" s="1"/>
  <c r="C36" i="21"/>
  <c r="E36" i="21" s="1"/>
  <c r="F36" i="21" s="1"/>
  <c r="G36" i="21" s="1"/>
  <c r="C40" i="21"/>
  <c r="E40" i="21" s="1"/>
  <c r="F40" i="21" s="1"/>
  <c r="G40" i="21" s="1"/>
  <c r="C10" i="19"/>
  <c r="E10" i="19" s="1"/>
  <c r="F10" i="19" s="1"/>
  <c r="G10" i="19" s="1"/>
  <c r="C18" i="19"/>
  <c r="E18" i="19" s="1"/>
  <c r="F18" i="19" s="1"/>
  <c r="G18" i="19" s="1"/>
  <c r="C26" i="19"/>
  <c r="E26" i="19" s="1"/>
  <c r="F26" i="19" s="1"/>
  <c r="G26" i="19" s="1"/>
  <c r="C34" i="19"/>
  <c r="E34" i="19" s="1"/>
  <c r="F34" i="19" s="1"/>
  <c r="G34" i="19" s="1"/>
  <c r="C42" i="19"/>
  <c r="E42" i="19" s="1"/>
  <c r="F42" i="19" s="1"/>
  <c r="G42" i="19" s="1"/>
  <c r="C11" i="19"/>
  <c r="E11" i="19" s="1"/>
  <c r="F11" i="19" s="1"/>
  <c r="G11" i="19" s="1"/>
  <c r="C15" i="19"/>
  <c r="E15" i="19" s="1"/>
  <c r="F15" i="19" s="1"/>
  <c r="G15" i="19" s="1"/>
  <c r="C19" i="19"/>
  <c r="E19" i="19" s="1"/>
  <c r="F19" i="19" s="1"/>
  <c r="G19" i="19" s="1"/>
  <c r="C23" i="19"/>
  <c r="E23" i="19" s="1"/>
  <c r="F23" i="19" s="1"/>
  <c r="G23" i="19" s="1"/>
  <c r="C27" i="19"/>
  <c r="E27" i="19" s="1"/>
  <c r="F27" i="19" s="1"/>
  <c r="G27" i="19" s="1"/>
  <c r="C31" i="19"/>
  <c r="E31" i="19" s="1"/>
  <c r="F31" i="19" s="1"/>
  <c r="G31" i="19" s="1"/>
  <c r="C35" i="19"/>
  <c r="E35" i="19" s="1"/>
  <c r="F35" i="19" s="1"/>
  <c r="G35" i="19" s="1"/>
  <c r="C39" i="19"/>
  <c r="E39" i="19" s="1"/>
  <c r="F39" i="19" s="1"/>
  <c r="G39" i="19" s="1"/>
  <c r="C43" i="19"/>
  <c r="E43" i="19" s="1"/>
  <c r="F43" i="19" s="1"/>
  <c r="G43" i="19" s="1"/>
  <c r="C47" i="19"/>
  <c r="E47" i="19" s="1"/>
  <c r="F47" i="19" s="1"/>
  <c r="G47" i="19" s="1"/>
  <c r="C7" i="19"/>
  <c r="E7" i="19" s="1"/>
  <c r="F7" i="19" s="1"/>
  <c r="G7" i="19" s="1"/>
  <c r="C14" i="19"/>
  <c r="E14" i="19" s="1"/>
  <c r="F14" i="19" s="1"/>
  <c r="G14" i="19" s="1"/>
  <c r="C22" i="19"/>
  <c r="E22" i="19" s="1"/>
  <c r="F22" i="19" s="1"/>
  <c r="G22" i="19" s="1"/>
  <c r="C30" i="19"/>
  <c r="E30" i="19" s="1"/>
  <c r="F30" i="19" s="1"/>
  <c r="G30" i="19" s="1"/>
  <c r="C38" i="19"/>
  <c r="E38" i="19" s="1"/>
  <c r="F38" i="19" s="1"/>
  <c r="G38" i="19" s="1"/>
  <c r="C46" i="19"/>
  <c r="E46" i="19" s="1"/>
  <c r="F46" i="19" s="1"/>
  <c r="G46" i="19" s="1"/>
  <c r="C6" i="19"/>
  <c r="E6" i="19" s="1"/>
  <c r="F6" i="19" s="1"/>
  <c r="G6" i="19" s="1"/>
  <c r="C12" i="19"/>
  <c r="E12" i="19" s="1"/>
  <c r="F12" i="19" s="1"/>
  <c r="G12" i="19" s="1"/>
  <c r="C16" i="19"/>
  <c r="E16" i="19" s="1"/>
  <c r="F16" i="19" s="1"/>
  <c r="G16" i="19" s="1"/>
  <c r="C20" i="19"/>
  <c r="E20" i="19" s="1"/>
  <c r="F20" i="19" s="1"/>
  <c r="G20" i="19" s="1"/>
  <c r="C24" i="19"/>
  <c r="E24" i="19" s="1"/>
  <c r="F24" i="19" s="1"/>
  <c r="G24" i="19" s="1"/>
  <c r="C28" i="19"/>
  <c r="E28" i="19" s="1"/>
  <c r="F28" i="19" s="1"/>
  <c r="G28" i="19" s="1"/>
  <c r="C32" i="19"/>
  <c r="E32" i="19" s="1"/>
  <c r="F32" i="19" s="1"/>
  <c r="G32" i="19" s="1"/>
  <c r="C36" i="19"/>
  <c r="E36" i="19" s="1"/>
  <c r="F36" i="19" s="1"/>
  <c r="G36" i="19" s="1"/>
  <c r="C40" i="19"/>
  <c r="E40" i="19" s="1"/>
  <c r="F40" i="19" s="1"/>
  <c r="G40" i="19" s="1"/>
  <c r="C9" i="18"/>
  <c r="E9" i="18" s="1"/>
  <c r="F9" i="18" s="1"/>
  <c r="G9" i="18" s="1"/>
  <c r="C7" i="18"/>
  <c r="E7" i="18" s="1"/>
  <c r="F7" i="18" s="1"/>
  <c r="G7" i="18" s="1"/>
  <c r="C10" i="18"/>
  <c r="E10" i="18" s="1"/>
  <c r="F10" i="18" s="1"/>
  <c r="G10" i="18" s="1"/>
  <c r="C18" i="18"/>
  <c r="E18" i="18" s="1"/>
  <c r="F18" i="18" s="1"/>
  <c r="G18" i="18" s="1"/>
  <c r="C26" i="18"/>
  <c r="E26" i="18" s="1"/>
  <c r="F26" i="18" s="1"/>
  <c r="G26" i="18" s="1"/>
  <c r="C34" i="18"/>
  <c r="E34" i="18" s="1"/>
  <c r="F34" i="18" s="1"/>
  <c r="G34" i="18" s="1"/>
  <c r="C42" i="18"/>
  <c r="E42" i="18" s="1"/>
  <c r="F42" i="18" s="1"/>
  <c r="G42" i="18" s="1"/>
  <c r="E5" i="18"/>
  <c r="F5" i="18" s="1"/>
  <c r="G5" i="18" s="1"/>
  <c r="C13" i="18"/>
  <c r="E13" i="18" s="1"/>
  <c r="F13" i="18" s="1"/>
  <c r="G13" i="18" s="1"/>
  <c r="C21" i="18"/>
  <c r="E21" i="18" s="1"/>
  <c r="F21" i="18" s="1"/>
  <c r="G21" i="18" s="1"/>
  <c r="C29" i="18"/>
  <c r="E29" i="18" s="1"/>
  <c r="F29" i="18" s="1"/>
  <c r="G29" i="18" s="1"/>
  <c r="C37" i="18"/>
  <c r="E37" i="18" s="1"/>
  <c r="F37" i="18" s="1"/>
  <c r="G37" i="18" s="1"/>
  <c r="C11" i="18"/>
  <c r="E11" i="18" s="1"/>
  <c r="F11" i="18" s="1"/>
  <c r="G11" i="18" s="1"/>
  <c r="C15" i="18"/>
  <c r="E15" i="18" s="1"/>
  <c r="F15" i="18" s="1"/>
  <c r="G15" i="18" s="1"/>
  <c r="C19" i="18"/>
  <c r="E19" i="18" s="1"/>
  <c r="F19" i="18" s="1"/>
  <c r="G19" i="18" s="1"/>
  <c r="C23" i="18"/>
  <c r="E23" i="18" s="1"/>
  <c r="F23" i="18" s="1"/>
  <c r="G23" i="18" s="1"/>
  <c r="C27" i="18"/>
  <c r="E27" i="18" s="1"/>
  <c r="F27" i="18" s="1"/>
  <c r="G27" i="18" s="1"/>
  <c r="C31" i="18"/>
  <c r="E31" i="18" s="1"/>
  <c r="F31" i="18" s="1"/>
  <c r="G31" i="18" s="1"/>
  <c r="C35" i="18"/>
  <c r="E35" i="18" s="1"/>
  <c r="F35" i="18" s="1"/>
  <c r="G35" i="18" s="1"/>
  <c r="C39" i="18"/>
  <c r="E39" i="18" s="1"/>
  <c r="F39" i="18" s="1"/>
  <c r="G39" i="18" s="1"/>
  <c r="C43" i="18"/>
  <c r="E43" i="18" s="1"/>
  <c r="F43" i="18" s="1"/>
  <c r="G43" i="18" s="1"/>
  <c r="C47" i="18"/>
  <c r="E47" i="18" s="1"/>
  <c r="F47" i="18" s="1"/>
  <c r="G47" i="18" s="1"/>
  <c r="C6" i="18"/>
  <c r="E6" i="18" s="1"/>
  <c r="F6" i="18" s="1"/>
  <c r="G6" i="18" s="1"/>
  <c r="C12" i="18"/>
  <c r="E12" i="18" s="1"/>
  <c r="F12" i="18" s="1"/>
  <c r="G12" i="18" s="1"/>
  <c r="C16" i="18"/>
  <c r="E16" i="18" s="1"/>
  <c r="F16" i="18" s="1"/>
  <c r="G16" i="18" s="1"/>
  <c r="C20" i="18"/>
  <c r="E20" i="18" s="1"/>
  <c r="F20" i="18" s="1"/>
  <c r="G20" i="18" s="1"/>
  <c r="C24" i="18"/>
  <c r="E24" i="18" s="1"/>
  <c r="F24" i="18" s="1"/>
  <c r="G24" i="18" s="1"/>
  <c r="C28" i="18"/>
  <c r="E28" i="18" s="1"/>
  <c r="F28" i="18" s="1"/>
  <c r="G28" i="18" s="1"/>
  <c r="C32" i="18"/>
  <c r="E32" i="18" s="1"/>
  <c r="F32" i="18" s="1"/>
  <c r="G32" i="18" s="1"/>
  <c r="C36" i="18"/>
  <c r="E36" i="18" s="1"/>
  <c r="F36" i="18" s="1"/>
  <c r="G36" i="18" s="1"/>
  <c r="C40" i="18"/>
  <c r="E40" i="18" s="1"/>
  <c r="F40" i="18" s="1"/>
  <c r="G40" i="18" s="1"/>
  <c r="C6" i="15"/>
  <c r="E6" i="15" s="1"/>
  <c r="F6" i="15" s="1"/>
  <c r="G6" i="15" s="1"/>
  <c r="C12" i="15"/>
  <c r="E12" i="15" s="1"/>
  <c r="F12" i="15" s="1"/>
  <c r="G12" i="15" s="1"/>
  <c r="C16" i="15"/>
  <c r="E16" i="15" s="1"/>
  <c r="F16" i="15" s="1"/>
  <c r="G16" i="15" s="1"/>
  <c r="C20" i="15"/>
  <c r="E20" i="15" s="1"/>
  <c r="F20" i="15" s="1"/>
  <c r="G20" i="15" s="1"/>
  <c r="C9" i="15"/>
  <c r="E9" i="15" s="1"/>
  <c r="F9" i="15" s="1"/>
  <c r="G9" i="15" s="1"/>
  <c r="C13" i="15"/>
  <c r="E13" i="15" s="1"/>
  <c r="F13" i="15" s="1"/>
  <c r="G13" i="15" s="1"/>
  <c r="C8" i="22"/>
  <c r="E8" i="22" s="1"/>
  <c r="F8" i="22" s="1"/>
  <c r="G8" i="22" s="1"/>
  <c r="C7" i="21"/>
  <c r="E7" i="21" s="1"/>
  <c r="F7" i="21" s="1"/>
  <c r="G7" i="21" s="1"/>
  <c r="C8" i="20"/>
  <c r="E8" i="20" s="1"/>
  <c r="F8" i="20" s="1"/>
  <c r="G8" i="20" s="1"/>
  <c r="C8" i="19"/>
  <c r="E8" i="19" s="1"/>
  <c r="F8" i="19" s="1"/>
  <c r="G8" i="19" s="1"/>
  <c r="C8" i="18"/>
  <c r="E8" i="18" s="1"/>
  <c r="F8" i="18" s="1"/>
  <c r="G8" i="18" s="1"/>
  <c r="C8" i="17"/>
  <c r="E8" i="17" s="1"/>
  <c r="F8" i="17" s="1"/>
  <c r="G8" i="17" s="1"/>
  <c r="C33" i="16"/>
  <c r="E33" i="16" s="1"/>
  <c r="F33" i="16" s="1"/>
  <c r="G33" i="16" s="1"/>
  <c r="C34" i="16"/>
  <c r="E34" i="16" s="1"/>
  <c r="F34" i="16" s="1"/>
  <c r="G34" i="16" s="1"/>
  <c r="C35" i="16"/>
  <c r="E35" i="16" s="1"/>
  <c r="F35" i="16" s="1"/>
  <c r="G35" i="16" s="1"/>
  <c r="C36" i="16"/>
  <c r="E36" i="16" s="1"/>
  <c r="F36" i="16" s="1"/>
  <c r="G36" i="16" s="1"/>
  <c r="C37" i="16"/>
  <c r="E37" i="16" s="1"/>
  <c r="F37" i="16" s="1"/>
  <c r="G37" i="16" s="1"/>
  <c r="C38" i="16"/>
  <c r="E38" i="16" s="1"/>
  <c r="F38" i="16" s="1"/>
  <c r="G38" i="16" s="1"/>
  <c r="C39" i="16"/>
  <c r="E39" i="16" s="1"/>
  <c r="F39" i="16" s="1"/>
  <c r="G39" i="16" s="1"/>
  <c r="C40" i="16"/>
  <c r="E40" i="16" s="1"/>
  <c r="F40" i="16" s="1"/>
  <c r="G40" i="16" s="1"/>
  <c r="C41" i="16"/>
  <c r="E41" i="16" s="1"/>
  <c r="F41" i="16" s="1"/>
  <c r="G41" i="16" s="1"/>
  <c r="C42" i="16"/>
  <c r="E42" i="16" s="1"/>
  <c r="F42" i="16" s="1"/>
  <c r="G42" i="16" s="1"/>
  <c r="C43" i="16"/>
  <c r="E43" i="16" s="1"/>
  <c r="F43" i="16" s="1"/>
  <c r="G43" i="16" s="1"/>
  <c r="C44" i="16"/>
  <c r="E44" i="16" s="1"/>
  <c r="F44" i="16" s="1"/>
  <c r="G44" i="16" s="1"/>
  <c r="C45" i="16"/>
  <c r="E45" i="16" s="1"/>
  <c r="F45" i="16" s="1"/>
  <c r="G45" i="16" s="1"/>
  <c r="C46" i="16"/>
  <c r="E46" i="16" s="1"/>
  <c r="F46" i="16" s="1"/>
  <c r="G46" i="16" s="1"/>
  <c r="C47" i="16"/>
  <c r="E47" i="16" s="1"/>
  <c r="F47" i="16" s="1"/>
  <c r="G47" i="16" s="1"/>
  <c r="C7" i="16"/>
  <c r="E7" i="16" s="1"/>
  <c r="F7" i="16" s="1"/>
  <c r="G7" i="16" s="1"/>
  <c r="C21" i="15"/>
  <c r="E21" i="15" s="1"/>
  <c r="F21" i="15" s="1"/>
  <c r="G21" i="15" s="1"/>
  <c r="C22" i="15"/>
  <c r="E22" i="15" s="1"/>
  <c r="F22" i="15" s="1"/>
  <c r="G22" i="15" s="1"/>
  <c r="C23" i="15"/>
  <c r="E23" i="15" s="1"/>
  <c r="F23" i="15" s="1"/>
  <c r="G23" i="15" s="1"/>
  <c r="C24" i="15"/>
  <c r="E24" i="15" s="1"/>
  <c r="F24" i="15" s="1"/>
  <c r="G24" i="15" s="1"/>
  <c r="C25" i="15"/>
  <c r="E25" i="15" s="1"/>
  <c r="F25" i="15" s="1"/>
  <c r="G25" i="15" s="1"/>
  <c r="C26" i="15"/>
  <c r="E26" i="15" s="1"/>
  <c r="F26" i="15" s="1"/>
  <c r="G26" i="15" s="1"/>
  <c r="C27" i="15"/>
  <c r="E27" i="15" s="1"/>
  <c r="F27" i="15" s="1"/>
  <c r="G27" i="15" s="1"/>
  <c r="C28" i="15"/>
  <c r="E28" i="15" s="1"/>
  <c r="F28" i="15" s="1"/>
  <c r="G28" i="15" s="1"/>
  <c r="C29" i="15"/>
  <c r="E29" i="15" s="1"/>
  <c r="F29" i="15" s="1"/>
  <c r="G29" i="15" s="1"/>
  <c r="C30" i="15"/>
  <c r="E30" i="15" s="1"/>
  <c r="F30" i="15" s="1"/>
  <c r="G30" i="15" s="1"/>
  <c r="C31" i="15"/>
  <c r="E31" i="15" s="1"/>
  <c r="F31" i="15" s="1"/>
  <c r="G31" i="15" s="1"/>
  <c r="C32" i="15"/>
  <c r="E32" i="15" s="1"/>
  <c r="F32" i="15" s="1"/>
  <c r="G32" i="15" s="1"/>
  <c r="C33" i="15"/>
  <c r="E33" i="15" s="1"/>
  <c r="F33" i="15" s="1"/>
  <c r="G33" i="15" s="1"/>
  <c r="C34" i="15"/>
  <c r="E34" i="15" s="1"/>
  <c r="F34" i="15" s="1"/>
  <c r="G34" i="15" s="1"/>
  <c r="C35" i="15"/>
  <c r="E35" i="15" s="1"/>
  <c r="F35" i="15" s="1"/>
  <c r="G35" i="15" s="1"/>
  <c r="C36" i="15"/>
  <c r="E36" i="15" s="1"/>
  <c r="F36" i="15" s="1"/>
  <c r="G36" i="15" s="1"/>
  <c r="C37" i="15"/>
  <c r="E37" i="15" s="1"/>
  <c r="F37" i="15" s="1"/>
  <c r="G37" i="15" s="1"/>
  <c r="C38" i="15"/>
  <c r="E38" i="15" s="1"/>
  <c r="F38" i="15" s="1"/>
  <c r="G38" i="15" s="1"/>
  <c r="C39" i="15"/>
  <c r="E39" i="15" s="1"/>
  <c r="F39" i="15" s="1"/>
  <c r="G39" i="15" s="1"/>
  <c r="C40" i="15"/>
  <c r="E40" i="15" s="1"/>
  <c r="F40" i="15" s="1"/>
  <c r="G40" i="15" s="1"/>
  <c r="C41" i="15"/>
  <c r="E41" i="15" s="1"/>
  <c r="F41" i="15" s="1"/>
  <c r="G41" i="15" s="1"/>
  <c r="C42" i="15"/>
  <c r="E42" i="15" s="1"/>
  <c r="F42" i="15" s="1"/>
  <c r="G42" i="15" s="1"/>
  <c r="C43" i="15"/>
  <c r="E43" i="15" s="1"/>
  <c r="F43" i="15" s="1"/>
  <c r="G43" i="15" s="1"/>
  <c r="C44" i="15"/>
  <c r="E44" i="15" s="1"/>
  <c r="F44" i="15" s="1"/>
  <c r="G44" i="15" s="1"/>
  <c r="C45" i="15"/>
  <c r="E45" i="15" s="1"/>
  <c r="F45" i="15" s="1"/>
  <c r="G45" i="15" s="1"/>
  <c r="C46" i="15"/>
  <c r="E46" i="15" s="1"/>
  <c r="F46" i="15" s="1"/>
  <c r="G46" i="15" s="1"/>
  <c r="C47" i="15"/>
  <c r="E47" i="15" s="1"/>
  <c r="F47" i="15" s="1"/>
  <c r="G47" i="15" s="1"/>
  <c r="C7" i="15"/>
  <c r="E7" i="15" s="1"/>
  <c r="F7" i="15" s="1"/>
  <c r="G7" i="15" s="1"/>
  <c r="J8" i="14"/>
  <c r="A2" i="22" l="1"/>
  <c r="G15" i="14" s="1"/>
  <c r="A2" i="17"/>
  <c r="G10" i="14" s="1"/>
  <c r="A2" i="20"/>
  <c r="G13" i="14" s="1"/>
  <c r="A2" i="15"/>
  <c r="G8" i="14" s="1"/>
  <c r="A2" i="21"/>
  <c r="G14" i="14" s="1"/>
  <c r="A2" i="19"/>
  <c r="G12" i="14" s="1"/>
  <c r="A2" i="18"/>
  <c r="G11" i="14" s="1"/>
  <c r="A2" i="16"/>
  <c r="G9" i="14" s="1"/>
  <c r="H35" i="13"/>
  <c r="O28" i="14" l="1"/>
  <c r="O27" i="14"/>
  <c r="O26" i="14"/>
  <c r="O25" i="14"/>
  <c r="O24" i="14"/>
  <c r="O23" i="14"/>
  <c r="O22" i="14"/>
  <c r="I9" i="14"/>
  <c r="C5" i="1"/>
  <c r="C38" i="1" s="1"/>
  <c r="E38" i="1" s="1"/>
  <c r="F38" i="1" s="1"/>
  <c r="K20" i="14"/>
  <c r="O21" i="14" s="1"/>
  <c r="K18" i="14"/>
  <c r="O20" i="14" s="1"/>
  <c r="C20" i="1" l="1"/>
  <c r="E20" i="1" s="1"/>
  <c r="C15" i="1"/>
  <c r="E15" i="1" s="1"/>
  <c r="F15" i="1" s="1"/>
  <c r="C14" i="1"/>
  <c r="E14" i="1" s="1"/>
  <c r="F14" i="1" s="1"/>
  <c r="C12" i="1"/>
  <c r="E12" i="1" s="1"/>
  <c r="E5" i="1"/>
  <c r="C31" i="1"/>
  <c r="E31" i="1" s="1"/>
  <c r="C6" i="1"/>
  <c r="E6" i="1" s="1"/>
  <c r="C23" i="1"/>
  <c r="E23" i="1" s="1"/>
  <c r="C40" i="1"/>
  <c r="E40" i="1" s="1"/>
  <c r="C8" i="1"/>
  <c r="E8" i="1" s="1"/>
  <c r="C27" i="1"/>
  <c r="E27" i="1" s="1"/>
  <c r="C44" i="1"/>
  <c r="E44" i="1" s="1"/>
  <c r="C18" i="1"/>
  <c r="E18" i="1" s="1"/>
  <c r="C35" i="1"/>
  <c r="E35" i="1" s="1"/>
  <c r="C46" i="1"/>
  <c r="E46" i="1" s="1"/>
  <c r="C10" i="1"/>
  <c r="E10" i="1" s="1"/>
  <c r="C16" i="1"/>
  <c r="E16" i="1" s="1"/>
  <c r="C21" i="1"/>
  <c r="E21" i="1" s="1"/>
  <c r="C25" i="1"/>
  <c r="E25" i="1" s="1"/>
  <c r="C29" i="1"/>
  <c r="E29" i="1" s="1"/>
  <c r="C33" i="1"/>
  <c r="E33" i="1" s="1"/>
  <c r="C37" i="1"/>
  <c r="E37" i="1" s="1"/>
  <c r="C42" i="1"/>
  <c r="E42" i="1" s="1"/>
  <c r="C7" i="1"/>
  <c r="E7" i="1" s="1"/>
  <c r="C11" i="1"/>
  <c r="E11" i="1" s="1"/>
  <c r="C17" i="1"/>
  <c r="E17" i="1" s="1"/>
  <c r="C22" i="1"/>
  <c r="E22" i="1" s="1"/>
  <c r="C26" i="1"/>
  <c r="E26" i="1" s="1"/>
  <c r="C30" i="1"/>
  <c r="E30" i="1" s="1"/>
  <c r="C34" i="1"/>
  <c r="E34" i="1" s="1"/>
  <c r="C39" i="1"/>
  <c r="E39" i="1" s="1"/>
  <c r="C43" i="1"/>
  <c r="E43" i="1" s="1"/>
  <c r="C47" i="1"/>
  <c r="E47" i="1" s="1"/>
  <c r="C9" i="1"/>
  <c r="E9" i="1" s="1"/>
  <c r="C13" i="1"/>
  <c r="E13" i="1" s="1"/>
  <c r="C19" i="1"/>
  <c r="E19" i="1" s="1"/>
  <c r="C24" i="1"/>
  <c r="E24" i="1" s="1"/>
  <c r="C28" i="1"/>
  <c r="E28" i="1" s="1"/>
  <c r="C32" i="1"/>
  <c r="E32" i="1" s="1"/>
  <c r="C36" i="1"/>
  <c r="E36" i="1" s="1"/>
  <c r="C41" i="1"/>
  <c r="E41" i="1" s="1"/>
  <c r="C45" i="1"/>
  <c r="E45" i="1" s="1"/>
  <c r="C7" i="14"/>
  <c r="I8" i="14"/>
  <c r="I7" i="14"/>
  <c r="I6" i="14"/>
  <c r="F30" i="1" l="1"/>
  <c r="F20" i="1"/>
  <c r="F6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21" i="1"/>
  <c r="F19" i="1"/>
  <c r="F18" i="1"/>
  <c r="J8" i="1" l="1"/>
  <c r="J5" i="1"/>
  <c r="J9" i="1"/>
  <c r="J7" i="1"/>
  <c r="J6" i="1"/>
  <c r="G26" i="1" l="1"/>
  <c r="G15" i="1"/>
  <c r="G14" i="1"/>
  <c r="G38" i="1"/>
  <c r="G35" i="1"/>
  <c r="F11" i="1"/>
  <c r="G11" i="1" s="1"/>
  <c r="F8" i="1"/>
  <c r="G8" i="1" s="1"/>
  <c r="F12" i="1"/>
  <c r="G12" i="1" s="1"/>
  <c r="F17" i="1"/>
  <c r="G17" i="1" s="1"/>
  <c r="F9" i="1"/>
  <c r="G9" i="1" s="1"/>
  <c r="F13" i="1"/>
  <c r="G13" i="1" s="1"/>
  <c r="G39" i="1"/>
  <c r="F5" i="1"/>
  <c r="G5" i="1" s="1"/>
  <c r="F10" i="1"/>
  <c r="G10" i="1" s="1"/>
  <c r="F16" i="1"/>
  <c r="G16" i="1" s="1"/>
  <c r="G6" i="1"/>
  <c r="G24" i="1"/>
  <c r="G18" i="1"/>
  <c r="G42" i="1"/>
  <c r="G34" i="1"/>
  <c r="G30" i="1"/>
  <c r="G40" i="1"/>
  <c r="G37" i="1"/>
  <c r="G41" i="1"/>
  <c r="G22" i="1"/>
  <c r="G29" i="1"/>
  <c r="G36" i="1"/>
  <c r="G31" i="1"/>
  <c r="G33" i="1"/>
  <c r="G23" i="1"/>
  <c r="G47" i="1"/>
  <c r="G21" i="1"/>
  <c r="G27" i="1"/>
  <c r="G20" i="1"/>
  <c r="G19" i="1"/>
  <c r="G44" i="1"/>
  <c r="G43" i="1"/>
  <c r="G25" i="1"/>
  <c r="G45" i="1"/>
  <c r="G46" i="1"/>
  <c r="G28" i="1"/>
  <c r="G32" i="1"/>
  <c r="F7" i="1"/>
  <c r="G7" i="1" l="1"/>
  <c r="A2" i="1" s="1"/>
  <c r="G7" i="14" s="1"/>
  <c r="G16" i="14" s="1"/>
  <c r="C8" i="14" s="1"/>
  <c r="C9" i="14" s="1"/>
  <c r="C11" i="14" s="1"/>
</calcChain>
</file>

<file path=xl/sharedStrings.xml><?xml version="1.0" encoding="utf-8"?>
<sst xmlns="http://schemas.openxmlformats.org/spreadsheetml/2006/main" count="604" uniqueCount="107">
  <si>
    <t>General Instructions</t>
  </si>
  <si>
    <t xml:space="preserve">Each Respondent shall complete the Provider Network Agreements/Contracts scoring template worksheet. The respondent is required to submit the total number of individual providers with whom they have agreements/contracts per Provider Type by using columb 'b' on the worksheet Region tabs. </t>
  </si>
  <si>
    <t>Service Provider Types to be Measured</t>
  </si>
  <si>
    <t>Allergy</t>
  </si>
  <si>
    <t>Obstetrics/Gynecology</t>
  </si>
  <si>
    <t>Board Certified/Board Eligible Psychiatrist (Child)</t>
  </si>
  <si>
    <t>Oncology</t>
  </si>
  <si>
    <t>Cardiology</t>
  </si>
  <si>
    <t>Ophthalmology</t>
  </si>
  <si>
    <t>Cardiology (Pediatric)</t>
  </si>
  <si>
    <t>Optometry</t>
  </si>
  <si>
    <t>Cardiovascular Surgery</t>
  </si>
  <si>
    <t>Orthopedic Surgery</t>
  </si>
  <si>
    <t>Chiropractic</t>
  </si>
  <si>
    <t>Otolaryngology</t>
  </si>
  <si>
    <t>Dermatology</t>
  </si>
  <si>
    <t>Pediatrics (Including Adolescent Medicine)</t>
  </si>
  <si>
    <t>Endocrinology</t>
  </si>
  <si>
    <t>Pharmacy</t>
  </si>
  <si>
    <t>Endocrinology (Pediatric)</t>
  </si>
  <si>
    <t>Podiatry</t>
  </si>
  <si>
    <t>Fully Accredited Psychiatric Community Hospital (Adult) or Crisis Stabilization Units/Freestanding Psychiatric Specialty Hospital</t>
  </si>
  <si>
    <t>Pulmonology</t>
  </si>
  <si>
    <t>Fully Accredited Psychiatric Community Hospital (Child) or Crisis Stabilization Units/Freestanding Psychiatric Specialty Hospital</t>
  </si>
  <si>
    <t>Rheumatology</t>
  </si>
  <si>
    <t>Gastroenterology</t>
  </si>
  <si>
    <t>Statewide Inpatient Psychiatric Program Providers (Inpatient Psychiatric Under 21 State Plan Benefit)</t>
  </si>
  <si>
    <t>General Surgery</t>
  </si>
  <si>
    <t>Therapist (Occupational)</t>
  </si>
  <si>
    <t>Infectious Disease</t>
  </si>
  <si>
    <t>Therapist, Pediatric (Occupational)</t>
  </si>
  <si>
    <t>Internal Medicine Specialist</t>
  </si>
  <si>
    <t>Therapist (Speech)</t>
  </si>
  <si>
    <t>Licensed Practitioners of the Healing Arts</t>
  </si>
  <si>
    <t>Therapist, Pediatric (Speech)</t>
  </si>
  <si>
    <t>Midwife</t>
  </si>
  <si>
    <t>Therapist (Physical)</t>
  </si>
  <si>
    <t>Nephrology</t>
  </si>
  <si>
    <t>Therapist, Pediatric (Physical)</t>
  </si>
  <si>
    <t>Nephrology (Pediatric)</t>
  </si>
  <si>
    <t>Therapist (Respiratory)</t>
  </si>
  <si>
    <t>Neurology</t>
  </si>
  <si>
    <t>Therapist, Pediatric (Respiratory)</t>
  </si>
  <si>
    <t>Neurology (Pediatric)</t>
  </si>
  <si>
    <t>Urology</t>
  </si>
  <si>
    <t>Neurosurgery</t>
  </si>
  <si>
    <t>Required Providers Scoring Template Fields</t>
  </si>
  <si>
    <t>Field</t>
  </si>
  <si>
    <t>Respondent Data Entry Required?</t>
  </si>
  <si>
    <t>Description</t>
  </si>
  <si>
    <t>Service Provider Type</t>
  </si>
  <si>
    <t>No</t>
  </si>
  <si>
    <t>See Provider Types to be Measured above</t>
  </si>
  <si>
    <t>Agreements/Contracts</t>
  </si>
  <si>
    <t>Yes</t>
  </si>
  <si>
    <t>Agreements/Contracts count to be entered by respondent</t>
  </si>
  <si>
    <t>Target Recipient Population</t>
  </si>
  <si>
    <t>Optimal Provider Ratio (1:X)</t>
  </si>
  <si>
    <t>The Department's recommended optimal number of providers, as a ratio of 1 of each type for every X recipients as determined by the provider type</t>
  </si>
  <si>
    <t>Optimal Regional Provider Count</t>
  </si>
  <si>
    <t>Shows service provider type requirement count using Recipient Population for the Region as the dividend and Optimal Provider Ratio as the divisor</t>
  </si>
  <si>
    <t>% of Optimal Providers Contracted</t>
  </si>
  <si>
    <t>The number of agreements/contracts Respondent entered in column 'b', divided by the Optimal Regional Provider Count and converted to a %</t>
  </si>
  <si>
    <t>Scoring</t>
  </si>
  <si>
    <t>Enter Respondent Name Below</t>
  </si>
  <si>
    <t>for ref: Final Proportions (pts per tier)</t>
  </si>
  <si>
    <t>J9 will be multiplied by each I5:I9 tier for final pts</t>
  </si>
  <si>
    <t>Current Proportions</t>
  </si>
  <si>
    <t>for ref: Original Proportions</t>
  </si>
  <si>
    <t>Item</t>
  </si>
  <si>
    <t>Score</t>
  </si>
  <si>
    <t>Region</t>
  </si>
  <si>
    <t>Desired Total Points of the whole SRC</t>
  </si>
  <si>
    <t>Total Points Possible:</t>
  </si>
  <si>
    <t>A</t>
  </si>
  <si>
    <t>Regions</t>
  </si>
  <si>
    <t>Points Earned:</t>
  </si>
  <si>
    <t>B</t>
  </si>
  <si>
    <t>Provider Types</t>
  </si>
  <si>
    <t>Percent:</t>
  </si>
  <si>
    <t>C</t>
  </si>
  <si>
    <t>Max Score Per Line</t>
  </si>
  <si>
    <t>Final Score Possible:</t>
  </si>
  <si>
    <t>D</t>
  </si>
  <si>
    <t>Provider Network Final Score:</t>
  </si>
  <si>
    <t>E</t>
  </si>
  <si>
    <t>To get regional eligible recipient counts for DOH CMS ONLY:</t>
  </si>
  <si>
    <t>F</t>
  </si>
  <si>
    <t>SELECT p2prov, COUNT(DISTINCT E.recip10) as 'Recips'</t>
  </si>
  <si>
    <t>G</t>
  </si>
  <si>
    <t>FROM FY2324..ELIG E</t>
  </si>
  <si>
    <t>H</t>
  </si>
  <si>
    <t>WHERE E.month_new = '202401' AND E.p2prov like '1009927%'</t>
  </si>
  <si>
    <t>I</t>
  </si>
  <si>
    <t>GROUP BY p2prov ORDER BY p2prov</t>
  </si>
  <si>
    <t>Total Score</t>
  </si>
  <si>
    <t>DISTRICT</t>
  </si>
  <si>
    <t>Unique Recips</t>
  </si>
  <si>
    <t>Drawn elig on:</t>
  </si>
  <si>
    <t>Proportion to Serve</t>
  </si>
  <si>
    <t>&lt; arbitrary</t>
  </si>
  <si>
    <t>Final Target Pops per Region</t>
  </si>
  <si>
    <t>&lt; Lisa calcs (used, came from DOH?)</t>
  </si>
  <si>
    <t>&lt; my calcs</t>
  </si>
  <si>
    <t>Region Score</t>
  </si>
  <si>
    <t xml:space="preserve">Percentage of agreements/contracts for each service provider type 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</si>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</sst>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D4CD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Protection="0">
      <alignment horizontal="left"/>
    </xf>
    <xf numFmtId="0" fontId="2" fillId="0" borderId="0" applyNumberFormat="0" applyFont="0" applyBorder="0" applyAlignment="0" applyProtection="0"/>
    <xf numFmtId="1" fontId="5" fillId="0" borderId="2">
      <alignment wrapText="1"/>
    </xf>
    <xf numFmtId="0" fontId="6" fillId="0" borderId="0" applyNumberFormat="0" applyFill="0" applyAlignment="0" applyProtection="0"/>
    <xf numFmtId="0" fontId="2" fillId="0" borderId="1" applyNumberFormat="0">
      <alignment horizontal="left" wrapText="1"/>
    </xf>
    <xf numFmtId="0" fontId="3" fillId="3" borderId="3" applyNumberFormat="0" applyAlignment="0" applyProtection="0"/>
    <xf numFmtId="0" fontId="7" fillId="5" borderId="1" applyNumberFormat="0">
      <alignment horizontal="left" wrapText="1"/>
      <protection locked="0"/>
    </xf>
    <xf numFmtId="0" fontId="4" fillId="2" borderId="0" applyNumberFormat="0" applyBorder="0" applyAlignment="0" applyProtection="0"/>
    <xf numFmtId="0" fontId="5" fillId="0" borderId="0" applyFill="0" applyBorder="0" applyAlignment="0" applyProtection="0"/>
    <xf numFmtId="9" fontId="5" fillId="0" borderId="2"/>
    <xf numFmtId="0" fontId="4" fillId="4" borderId="0" applyBorder="0" applyProtection="0">
      <alignment horizontal="center"/>
    </xf>
    <xf numFmtId="0" fontId="1" fillId="0" borderId="1" applyNumberFormat="0">
      <alignment horizontal="left" wrapText="1"/>
    </xf>
    <xf numFmtId="3" fontId="8" fillId="0" borderId="4" applyNumberFormat="0" applyFill="0" applyBorder="0">
      <alignment horizontal="center"/>
    </xf>
    <xf numFmtId="0" fontId="9" fillId="0" borderId="0" applyBorder="0">
      <alignment horizontal="center"/>
    </xf>
    <xf numFmtId="0" fontId="10" fillId="0" borderId="0" applyNumberFormat="0">
      <alignment horizontal="left"/>
    </xf>
  </cellStyleXfs>
  <cellXfs count="6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9" fontId="1" fillId="0" borderId="1" xfId="15" applyNumberFormat="1">
      <alignment horizontal="left" wrapText="1"/>
    </xf>
    <xf numFmtId="164" fontId="2" fillId="0" borderId="1" xfId="8" applyNumberFormat="1">
      <alignment horizontal="left" wrapText="1"/>
    </xf>
    <xf numFmtId="0" fontId="4" fillId="4" borderId="1" xfId="14" applyBorder="1">
      <alignment horizontal="center"/>
    </xf>
    <xf numFmtId="0" fontId="7" fillId="5" borderId="1" xfId="10" applyAlignment="1">
      <alignment horizontal="center" wrapText="1"/>
      <protection locked="0"/>
    </xf>
    <xf numFmtId="1" fontId="2" fillId="0" borderId="1" xfId="8" applyNumberFormat="1" applyAlignment="1">
      <alignment horizontal="center" wrapText="1"/>
    </xf>
    <xf numFmtId="164" fontId="2" fillId="0" borderId="1" xfId="8" applyNumberFormat="1" applyAlignment="1">
      <alignment horizontal="center" wrapText="1"/>
    </xf>
    <xf numFmtId="3" fontId="2" fillId="0" borderId="1" xfId="1" applyNumberFormat="1" applyBorder="1" applyAlignment="1">
      <alignment horizontal="center" wrapText="1"/>
    </xf>
    <xf numFmtId="0" fontId="0" fillId="0" borderId="5" xfId="0" applyBorder="1"/>
    <xf numFmtId="0" fontId="11" fillId="0" borderId="0" xfId="4" applyNumberFormat="1">
      <alignment horizontal="left"/>
    </xf>
    <xf numFmtId="0" fontId="11" fillId="0" borderId="0" xfId="4">
      <alignment horizontal="left"/>
    </xf>
    <xf numFmtId="0" fontId="5" fillId="0" borderId="2" xfId="12" applyBorder="1"/>
    <xf numFmtId="0" fontId="5" fillId="0" borderId="1" xfId="12" applyBorder="1"/>
    <xf numFmtId="9" fontId="5" fillId="0" borderId="1" xfId="13" applyBorder="1"/>
    <xf numFmtId="14" fontId="0" fillId="0" borderId="0" xfId="0" applyNumberFormat="1"/>
    <xf numFmtId="0" fontId="1" fillId="0" borderId="0" xfId="0" applyFont="1"/>
    <xf numFmtId="1" fontId="5" fillId="0" borderId="2" xfId="12" applyNumberFormat="1" applyBorder="1"/>
    <xf numFmtId="0" fontId="5" fillId="0" borderId="1" xfId="13" applyNumberFormat="1" applyBorder="1"/>
    <xf numFmtId="165" fontId="0" fillId="6" borderId="0" xfId="0" applyNumberFormat="1" applyFill="1"/>
    <xf numFmtId="1" fontId="2" fillId="0" borderId="1" xfId="8" applyNumberFormat="1">
      <alignment horizontal="left" wrapText="1"/>
    </xf>
    <xf numFmtId="1" fontId="5" fillId="0" borderId="1" xfId="12" applyNumberFormat="1" applyFill="1" applyBorder="1" applyAlignment="1">
      <alignment horizontal="center" wrapText="1"/>
    </xf>
    <xf numFmtId="0" fontId="0" fillId="0" borderId="16" xfId="0" applyBorder="1" applyAlignment="1">
      <alignment wrapText="1"/>
    </xf>
    <xf numFmtId="3" fontId="0" fillId="0" borderId="0" xfId="0" applyNumberFormat="1"/>
    <xf numFmtId="3" fontId="13" fillId="0" borderId="0" xfId="0" applyNumberFormat="1" applyFont="1"/>
    <xf numFmtId="3" fontId="13" fillId="0" borderId="0" xfId="0" applyNumberFormat="1" applyFont="1" applyAlignment="1">
      <alignment vertical="center"/>
    </xf>
    <xf numFmtId="0" fontId="2" fillId="0" borderId="1" xfId="8">
      <alignment horizontal="left" wrapText="1"/>
    </xf>
    <xf numFmtId="0" fontId="1" fillId="0" borderId="1" xfId="15">
      <alignment horizontal="left" wrapText="1"/>
    </xf>
    <xf numFmtId="0" fontId="1" fillId="0" borderId="1" xfId="15" applyAlignment="1">
      <alignment horizontal="center" wrapText="1"/>
    </xf>
    <xf numFmtId="0" fontId="4" fillId="4" borderId="0" xfId="14">
      <alignment horizontal="center"/>
    </xf>
    <xf numFmtId="0" fontId="2" fillId="0" borderId="1" xfId="8" applyAlignment="1">
      <alignment horizontal="left" wrapText="1"/>
    </xf>
    <xf numFmtId="0" fontId="0" fillId="0" borderId="17" xfId="8" applyFont="1" applyBorder="1" applyAlignment="1">
      <alignment horizontal="left" wrapText="1"/>
    </xf>
    <xf numFmtId="0" fontId="0" fillId="0" borderId="1" xfId="8" applyFont="1" applyAlignment="1">
      <alignment horizontal="left" wrapText="1"/>
    </xf>
    <xf numFmtId="0" fontId="0" fillId="0" borderId="11" xfId="8" applyFont="1" applyBorder="1" applyAlignment="1">
      <alignment horizontal="left" wrapText="1"/>
    </xf>
    <xf numFmtId="0" fontId="0" fillId="0" borderId="12" xfId="8" applyFont="1" applyBorder="1" applyAlignment="1">
      <alignment horizontal="left" wrapText="1"/>
    </xf>
    <xf numFmtId="0" fontId="1" fillId="0" borderId="1" xfId="15" applyAlignment="1">
      <alignment horizontal="left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2" fillId="0" borderId="2" xfId="8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6" xfId="8" applyFont="1" applyBorder="1" applyAlignment="1">
      <alignment horizontal="left" wrapText="1"/>
    </xf>
    <xf numFmtId="0" fontId="0" fillId="0" borderId="7" xfId="8" applyFont="1" applyBorder="1" applyAlignment="1">
      <alignment horizontal="left" wrapText="1"/>
    </xf>
    <xf numFmtId="0" fontId="0" fillId="0" borderId="8" xfId="8" applyFont="1" applyBorder="1" applyAlignment="1">
      <alignment horizontal="left" wrapText="1"/>
    </xf>
    <xf numFmtId="0" fontId="6" fillId="0" borderId="0" xfId="7" applyAlignment="1">
      <alignment horizontal="left" wrapText="1"/>
    </xf>
    <xf numFmtId="0" fontId="0" fillId="0" borderId="14" xfId="8" applyFont="1" applyBorder="1" applyAlignment="1">
      <alignment horizontal="left" wrapText="1"/>
    </xf>
    <xf numFmtId="0" fontId="0" fillId="0" borderId="15" xfId="8" applyFont="1" applyBorder="1" applyAlignment="1">
      <alignment horizontal="left" wrapText="1"/>
    </xf>
    <xf numFmtId="0" fontId="0" fillId="0" borderId="16" xfId="8" applyFont="1" applyBorder="1" applyAlignment="1">
      <alignment horizontal="left" wrapText="1"/>
    </xf>
    <xf numFmtId="0" fontId="0" fillId="0" borderId="18" xfId="0" applyBorder="1" applyAlignment="1"/>
    <xf numFmtId="0" fontId="1" fillId="0" borderId="1" xfId="15" applyAlignment="1">
      <alignment horizontal="center" wrapText="1"/>
    </xf>
    <xf numFmtId="0" fontId="7" fillId="5" borderId="1" xfId="10" applyAlignment="1">
      <alignment horizontal="left" wrapText="1"/>
      <protection locked="0"/>
    </xf>
    <xf numFmtId="0" fontId="4" fillId="4" borderId="0" xfId="14" applyAlignment="1">
      <alignment horizontal="center"/>
    </xf>
    <xf numFmtId="0" fontId="1" fillId="0" borderId="1" xfId="15" applyAlignment="1">
      <alignment horizontal="right" wrapText="1"/>
    </xf>
  </cellXfs>
  <cellStyles count="19">
    <cellStyle name="Comma" xfId="1" builtinId="3" customBuiltin="1"/>
    <cellStyle name="Contrast Gray" xfId="5" xr:uid="{20855C95-9852-4B2E-8857-585B31C63932}"/>
    <cellStyle name="Currency" xfId="2" builtinId="4" customBuiltin="1"/>
    <cellStyle name="Final Score" xfId="6" xr:uid="{5B5DB3CB-CDCC-4875-9A40-38DA490E1045}"/>
    <cellStyle name="Form Sub Heading" xfId="7" xr:uid="{4A26EB5C-B56F-46AC-A435-F8AFACF42195}"/>
    <cellStyle name="Normal" xfId="0" builtinId="0"/>
    <cellStyle name="Percent" xfId="3" builtinId="5" customBuiltin="1"/>
    <cellStyle name="Question" xfId="8" xr:uid="{54E5DC30-EA4A-4775-ADA6-885CE956C3BA}"/>
    <cellStyle name="Respondent Input" xfId="9" xr:uid="{250E79AB-755F-422A-8C7B-360F09CBBEDD}"/>
    <cellStyle name="Response" xfId="10" xr:uid="{3E058BB8-5884-462C-A5CD-36962BA48FAB}"/>
    <cellStyle name="Score Box Header" xfId="11" xr:uid="{D07F2B8E-36E1-4547-AFC9-3DAB5A10F3BA}"/>
    <cellStyle name="Score Box Red" xfId="12" xr:uid="{F491D0A7-DD7F-432A-9194-D8AC8E1FF8B3}"/>
    <cellStyle name="Score Percent" xfId="13" xr:uid="{42132181-95E1-4ABA-B254-941F7680FF0C}"/>
    <cellStyle name="Scorebox Titles" xfId="14" xr:uid="{F5CDB72A-F997-4AAC-8BEF-FE21A8EB4805}"/>
    <cellStyle name="SRC Header" xfId="15" xr:uid="{91B6AD42-9E19-4126-8AE3-CCBC30ED72EF}"/>
    <cellStyle name="State Headers" xfId="16" xr:uid="{1FD7BC1A-8A9B-45D5-8F61-D6584378B4D5}"/>
    <cellStyle name="State Names" xfId="17" xr:uid="{FC80EE1D-3436-4833-9DA7-604EC72B4FDF}"/>
    <cellStyle name="Sub Title" xfId="18" xr:uid="{089C5797-F386-41AA-8E9A-AF384EB2F6FD}"/>
    <cellStyle name="Title" xfId="4" builtinId="15" customBuiltin="1"/>
  </cellStyles>
  <dxfs count="0"/>
  <tableStyles count="0" defaultTableStyle="TableStyleMedium2" defaultPivotStyle="PivotStyleLight16"/>
  <colors>
    <mruColors>
      <color rgb="FFD4CDFF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8"/>
  <sheetViews>
    <sheetView view="pageLayout" zoomScaleNormal="100" workbookViewId="0">
      <selection activeCell="S16" sqref="S16"/>
    </sheetView>
  </sheetViews>
  <sheetFormatPr defaultRowHeight="15" x14ac:dyDescent="0.25"/>
  <cols>
    <col min="1" max="1" width="2.42578125" customWidth="1"/>
    <col min="7" max="7" width="7.140625" customWidth="1"/>
    <col min="11" max="11" width="17.28515625" customWidth="1"/>
    <col min="12" max="12" width="3" customWidth="1"/>
  </cols>
  <sheetData>
    <row r="1" spans="2:11" ht="23.25" x14ac:dyDescent="0.35">
      <c r="B1" s="18" t="s">
        <v>0</v>
      </c>
    </row>
    <row r="3" spans="2:11" ht="15" customHeight="1" x14ac:dyDescent="0.25">
      <c r="B3" s="44" t="s">
        <v>1</v>
      </c>
      <c r="C3" s="45"/>
      <c r="D3" s="45"/>
      <c r="E3" s="45"/>
      <c r="F3" s="45"/>
      <c r="G3" s="45"/>
      <c r="H3" s="45"/>
      <c r="I3" s="45"/>
      <c r="J3" s="45"/>
      <c r="K3" s="46"/>
    </row>
    <row r="4" spans="2:11" x14ac:dyDescent="0.25">
      <c r="B4" s="47"/>
      <c r="C4" s="48"/>
      <c r="D4" s="48"/>
      <c r="E4" s="48"/>
      <c r="F4" s="48"/>
      <c r="G4" s="48"/>
      <c r="H4" s="48"/>
      <c r="I4" s="48"/>
      <c r="J4" s="48"/>
      <c r="K4" s="49"/>
    </row>
    <row r="5" spans="2:11" x14ac:dyDescent="0.25">
      <c r="B5" s="50"/>
      <c r="C5" s="51"/>
      <c r="D5" s="51"/>
      <c r="E5" s="51"/>
      <c r="F5" s="51"/>
      <c r="G5" s="51"/>
      <c r="H5" s="51"/>
      <c r="I5" s="51"/>
      <c r="J5" s="51"/>
      <c r="K5" s="52"/>
    </row>
    <row r="7" spans="2:11" ht="21" x14ac:dyDescent="0.35">
      <c r="B7" s="58" t="s">
        <v>2</v>
      </c>
      <c r="C7" s="58"/>
      <c r="D7" s="58"/>
      <c r="E7" s="58"/>
      <c r="F7" s="58"/>
      <c r="G7" s="58"/>
      <c r="H7" s="58"/>
      <c r="I7" s="58"/>
      <c r="J7" s="58"/>
      <c r="K7" s="58"/>
    </row>
    <row r="8" spans="2:11" x14ac:dyDescent="0.25">
      <c r="B8" s="38" t="s">
        <v>3</v>
      </c>
      <c r="C8" s="38"/>
      <c r="D8" s="38"/>
      <c r="E8" s="38"/>
      <c r="F8" s="38"/>
      <c r="G8" s="59" t="s">
        <v>4</v>
      </c>
      <c r="H8" s="60"/>
      <c r="I8" s="60"/>
      <c r="J8" s="60"/>
      <c r="K8" s="61"/>
    </row>
    <row r="9" spans="2:11" ht="15" customHeight="1" x14ac:dyDescent="0.25">
      <c r="B9" s="53" t="s">
        <v>5</v>
      </c>
      <c r="C9" s="53"/>
      <c r="D9" s="53"/>
      <c r="E9" s="53"/>
      <c r="F9" s="53"/>
      <c r="G9" s="55" t="s">
        <v>6</v>
      </c>
      <c r="H9" s="56"/>
      <c r="I9" s="56"/>
      <c r="J9" s="56"/>
      <c r="K9" s="57"/>
    </row>
    <row r="10" spans="2:11" ht="15" customHeight="1" x14ac:dyDescent="0.25">
      <c r="B10" s="39" t="s">
        <v>7</v>
      </c>
      <c r="C10" s="39"/>
      <c r="D10" s="39"/>
      <c r="E10" s="39"/>
      <c r="F10" s="39"/>
      <c r="G10" s="39" t="s">
        <v>8</v>
      </c>
      <c r="H10" s="39"/>
      <c r="I10" s="39"/>
      <c r="J10" s="39"/>
      <c r="K10" s="39"/>
    </row>
    <row r="11" spans="2:11" ht="15" customHeight="1" x14ac:dyDescent="0.25">
      <c r="B11" s="39" t="s">
        <v>9</v>
      </c>
      <c r="C11" s="39"/>
      <c r="D11" s="39"/>
      <c r="E11" s="39"/>
      <c r="F11" s="39"/>
      <c r="G11" s="39" t="s">
        <v>10</v>
      </c>
      <c r="H11" s="39"/>
      <c r="I11" s="39"/>
      <c r="J11" s="39"/>
      <c r="K11" s="39"/>
    </row>
    <row r="12" spans="2:11" ht="15" customHeight="1" x14ac:dyDescent="0.25">
      <c r="B12" s="39" t="s">
        <v>11</v>
      </c>
      <c r="C12" s="39"/>
      <c r="D12" s="39"/>
      <c r="E12" s="39"/>
      <c r="F12" s="39"/>
      <c r="G12" s="39" t="s">
        <v>12</v>
      </c>
      <c r="H12" s="39"/>
      <c r="I12" s="39"/>
      <c r="J12" s="39"/>
      <c r="K12" s="39"/>
    </row>
    <row r="13" spans="2:11" ht="15" customHeight="1" x14ac:dyDescent="0.25">
      <c r="B13" s="39" t="s">
        <v>13</v>
      </c>
      <c r="C13" s="39"/>
      <c r="D13" s="39"/>
      <c r="E13" s="39"/>
      <c r="F13" s="39"/>
      <c r="G13" s="39" t="s">
        <v>14</v>
      </c>
      <c r="H13" s="39"/>
      <c r="I13" s="39"/>
      <c r="J13" s="39"/>
      <c r="K13" s="39"/>
    </row>
    <row r="14" spans="2:11" ht="15" customHeight="1" x14ac:dyDescent="0.25">
      <c r="B14" s="39" t="s">
        <v>15</v>
      </c>
      <c r="C14" s="39"/>
      <c r="D14" s="39"/>
      <c r="E14" s="39"/>
      <c r="F14" s="39"/>
      <c r="G14" s="39" t="s">
        <v>16</v>
      </c>
      <c r="H14" s="39"/>
      <c r="I14" s="39"/>
      <c r="J14" s="39"/>
      <c r="K14" s="39"/>
    </row>
    <row r="15" spans="2:11" ht="15" customHeight="1" x14ac:dyDescent="0.25">
      <c r="B15" s="39" t="s">
        <v>17</v>
      </c>
      <c r="C15" s="39"/>
      <c r="D15" s="39"/>
      <c r="E15" s="39"/>
      <c r="F15" s="39"/>
      <c r="G15" s="39" t="s">
        <v>18</v>
      </c>
      <c r="H15" s="39"/>
      <c r="I15" s="39"/>
      <c r="J15" s="39"/>
      <c r="K15" s="39"/>
    </row>
    <row r="16" spans="2:11" x14ac:dyDescent="0.25">
      <c r="B16" s="39" t="s">
        <v>19</v>
      </c>
      <c r="C16" s="39"/>
      <c r="D16" s="39"/>
      <c r="E16" s="39"/>
      <c r="F16" s="39"/>
      <c r="G16" s="39" t="s">
        <v>20</v>
      </c>
      <c r="H16" s="39"/>
      <c r="I16" s="39"/>
      <c r="J16" s="39"/>
      <c r="K16" s="39"/>
    </row>
    <row r="17" spans="2:11" ht="45.75" customHeight="1" x14ac:dyDescent="0.25">
      <c r="B17" s="54" t="s">
        <v>21</v>
      </c>
      <c r="C17" s="54"/>
      <c r="D17" s="54"/>
      <c r="E17" s="54"/>
      <c r="F17" s="54"/>
      <c r="G17" s="39" t="s">
        <v>22</v>
      </c>
      <c r="H17" s="39"/>
      <c r="I17" s="39"/>
      <c r="J17" s="39"/>
      <c r="K17" s="39"/>
    </row>
    <row r="18" spans="2:11" ht="45.75" customHeight="1" x14ac:dyDescent="0.25">
      <c r="B18" s="54" t="s">
        <v>23</v>
      </c>
      <c r="C18" s="54"/>
      <c r="D18" s="54"/>
      <c r="E18" s="54"/>
      <c r="F18" s="54"/>
      <c r="G18" s="39" t="s">
        <v>24</v>
      </c>
      <c r="H18" s="39"/>
      <c r="I18" s="39"/>
      <c r="J18" s="39"/>
      <c r="K18" s="39"/>
    </row>
    <row r="19" spans="2:11" ht="29.25" customHeight="1" x14ac:dyDescent="0.25">
      <c r="B19" s="39" t="s">
        <v>25</v>
      </c>
      <c r="C19" s="39"/>
      <c r="D19" s="39"/>
      <c r="E19" s="39"/>
      <c r="F19" s="39"/>
      <c r="G19" s="54" t="s">
        <v>26</v>
      </c>
      <c r="H19" s="54"/>
      <c r="I19" s="54"/>
      <c r="J19" s="54"/>
      <c r="K19" s="54"/>
    </row>
    <row r="20" spans="2:11" ht="15" customHeight="1" x14ac:dyDescent="0.25">
      <c r="B20" s="39" t="s">
        <v>27</v>
      </c>
      <c r="C20" s="39"/>
      <c r="D20" s="39"/>
      <c r="E20" s="39"/>
      <c r="F20" s="39"/>
      <c r="G20" s="39" t="s">
        <v>28</v>
      </c>
      <c r="H20" s="39"/>
      <c r="I20" s="39"/>
      <c r="J20" s="39"/>
      <c r="K20" s="39"/>
    </row>
    <row r="21" spans="2:11" x14ac:dyDescent="0.25">
      <c r="B21" s="39" t="s">
        <v>29</v>
      </c>
      <c r="C21" s="39"/>
      <c r="D21" s="39"/>
      <c r="E21" s="39"/>
      <c r="F21" s="39"/>
      <c r="G21" s="39" t="s">
        <v>30</v>
      </c>
      <c r="H21" s="39"/>
      <c r="I21" s="39"/>
      <c r="J21" s="39"/>
      <c r="K21" s="39"/>
    </row>
    <row r="22" spans="2:11" x14ac:dyDescent="0.25">
      <c r="B22" s="39" t="s">
        <v>31</v>
      </c>
      <c r="C22" s="39"/>
      <c r="D22" s="39"/>
      <c r="E22" s="39"/>
      <c r="F22" s="39"/>
      <c r="G22" s="39" t="s">
        <v>32</v>
      </c>
      <c r="H22" s="39"/>
      <c r="I22" s="39"/>
      <c r="J22" s="39"/>
      <c r="K22" s="39"/>
    </row>
    <row r="23" spans="2:11" x14ac:dyDescent="0.25">
      <c r="B23" s="39" t="s">
        <v>33</v>
      </c>
      <c r="C23" s="39"/>
      <c r="D23" s="39"/>
      <c r="E23" s="39"/>
      <c r="F23" s="39"/>
      <c r="G23" s="39" t="s">
        <v>34</v>
      </c>
      <c r="H23" s="39"/>
      <c r="I23" s="39"/>
      <c r="J23" s="39"/>
      <c r="K23" s="39"/>
    </row>
    <row r="24" spans="2:11" x14ac:dyDescent="0.25">
      <c r="B24" s="39" t="s">
        <v>35</v>
      </c>
      <c r="C24" s="39"/>
      <c r="D24" s="39"/>
      <c r="E24" s="39"/>
      <c r="F24" s="39"/>
      <c r="G24" s="39" t="s">
        <v>36</v>
      </c>
      <c r="H24" s="39"/>
      <c r="I24" s="39"/>
      <c r="J24" s="39"/>
      <c r="K24" s="39"/>
    </row>
    <row r="25" spans="2:11" ht="15" customHeight="1" x14ac:dyDescent="0.25">
      <c r="B25" s="39" t="s">
        <v>37</v>
      </c>
      <c r="C25" s="39"/>
      <c r="D25" s="39"/>
      <c r="E25" s="39"/>
      <c r="F25" s="39"/>
      <c r="G25" s="39" t="s">
        <v>38</v>
      </c>
      <c r="H25" s="39"/>
      <c r="I25" s="39"/>
      <c r="J25" s="39"/>
      <c r="K25" s="39"/>
    </row>
    <row r="26" spans="2:11" x14ac:dyDescent="0.25">
      <c r="B26" s="39" t="s">
        <v>39</v>
      </c>
      <c r="C26" s="39"/>
      <c r="D26" s="39"/>
      <c r="E26" s="39"/>
      <c r="F26" s="39"/>
      <c r="G26" s="39" t="s">
        <v>40</v>
      </c>
      <c r="H26" s="39"/>
      <c r="I26" s="39"/>
      <c r="J26" s="39"/>
      <c r="K26" s="39"/>
    </row>
    <row r="27" spans="2:11" x14ac:dyDescent="0.25">
      <c r="B27" s="39" t="s">
        <v>41</v>
      </c>
      <c r="C27" s="39"/>
      <c r="D27" s="39"/>
      <c r="E27" s="39"/>
      <c r="F27" s="39"/>
      <c r="G27" s="39" t="s">
        <v>42</v>
      </c>
      <c r="H27" s="39"/>
      <c r="I27" s="39"/>
      <c r="J27" s="39"/>
      <c r="K27" s="39"/>
    </row>
    <row r="28" spans="2:11" x14ac:dyDescent="0.25">
      <c r="B28" s="39" t="s">
        <v>43</v>
      </c>
      <c r="C28" s="39"/>
      <c r="D28" s="39"/>
      <c r="E28" s="39"/>
      <c r="F28" s="39"/>
      <c r="G28" s="39" t="s">
        <v>44</v>
      </c>
      <c r="H28" s="39"/>
      <c r="I28" s="39"/>
      <c r="J28" s="39"/>
      <c r="K28" s="39"/>
    </row>
    <row r="29" spans="2:11" x14ac:dyDescent="0.25">
      <c r="B29" s="41" t="s">
        <v>45</v>
      </c>
      <c r="C29" s="42"/>
      <c r="D29" s="42"/>
      <c r="E29" s="42"/>
      <c r="F29" s="42"/>
      <c r="G29" s="62"/>
      <c r="H29" s="62"/>
      <c r="I29" s="62"/>
      <c r="J29" s="62"/>
      <c r="K29" s="62"/>
    </row>
    <row r="31" spans="2:11" ht="21" x14ac:dyDescent="0.35">
      <c r="B31" s="58" t="s">
        <v>46</v>
      </c>
      <c r="C31" s="58"/>
      <c r="D31" s="58"/>
      <c r="E31" s="58"/>
      <c r="F31" s="58"/>
      <c r="G31" s="58"/>
      <c r="H31" s="58"/>
      <c r="I31" s="58"/>
      <c r="J31" s="58"/>
      <c r="K31" s="58"/>
    </row>
    <row r="32" spans="2:11" x14ac:dyDescent="0.25">
      <c r="B32" s="43" t="s">
        <v>47</v>
      </c>
      <c r="C32" s="43"/>
      <c r="D32" s="43"/>
      <c r="E32" s="43"/>
      <c r="F32" s="43" t="s">
        <v>48</v>
      </c>
      <c r="G32" s="43"/>
      <c r="H32" s="43" t="s">
        <v>49</v>
      </c>
      <c r="I32" s="43"/>
      <c r="J32" s="43"/>
      <c r="K32" s="43"/>
    </row>
    <row r="33" spans="2:11" x14ac:dyDescent="0.25">
      <c r="B33" s="38" t="s">
        <v>50</v>
      </c>
      <c r="C33" s="38"/>
      <c r="D33" s="38"/>
      <c r="E33" s="38"/>
      <c r="F33" s="40" t="s">
        <v>51</v>
      </c>
      <c r="G33" s="38"/>
      <c r="H33" s="40" t="s">
        <v>52</v>
      </c>
      <c r="I33" s="38"/>
      <c r="J33" s="38"/>
      <c r="K33" s="38"/>
    </row>
    <row r="34" spans="2:11" ht="30" customHeight="1" x14ac:dyDescent="0.25">
      <c r="B34" s="40" t="s">
        <v>53</v>
      </c>
      <c r="C34" s="38"/>
      <c r="D34" s="38"/>
      <c r="E34" s="38"/>
      <c r="F34" s="40" t="s">
        <v>54</v>
      </c>
      <c r="G34" s="38"/>
      <c r="H34" s="40" t="s">
        <v>55</v>
      </c>
      <c r="I34" s="38"/>
      <c r="J34" s="38"/>
      <c r="K34" s="38"/>
    </row>
    <row r="35" spans="2:11" ht="45" customHeight="1" x14ac:dyDescent="0.25">
      <c r="B35" s="40" t="s">
        <v>56</v>
      </c>
      <c r="C35" s="38"/>
      <c r="D35" s="38"/>
      <c r="E35" s="38"/>
      <c r="F35" s="40" t="s">
        <v>51</v>
      </c>
      <c r="G35" s="38"/>
      <c r="H35" s="40" t="str">
        <f>_xlfn.CONCAT("DOH CMS eligible recipient population in the region as of ",TEXT(Scoring!N17,"mm/dd/yyyy"),", to estimate the respondent's expected share of coverage")</f>
        <v>DOH CMS eligible recipient population in the region as of 02/20/2024, to estimate the respondent's expected share of coverage</v>
      </c>
      <c r="I35" s="38"/>
      <c r="J35" s="38"/>
      <c r="K35" s="38"/>
    </row>
    <row r="36" spans="2:11" ht="46.5" customHeight="1" x14ac:dyDescent="0.25">
      <c r="B36" s="38" t="s">
        <v>57</v>
      </c>
      <c r="C36" s="38"/>
      <c r="D36" s="38"/>
      <c r="E36" s="38"/>
      <c r="F36" s="40" t="s">
        <v>51</v>
      </c>
      <c r="G36" s="38"/>
      <c r="H36" s="40" t="s">
        <v>58</v>
      </c>
      <c r="I36" s="38"/>
      <c r="J36" s="38"/>
      <c r="K36" s="38"/>
    </row>
    <row r="37" spans="2:11" ht="59.25" customHeight="1" x14ac:dyDescent="0.25">
      <c r="B37" s="38" t="s">
        <v>59</v>
      </c>
      <c r="C37" s="38"/>
      <c r="D37" s="38"/>
      <c r="E37" s="38"/>
      <c r="F37" s="40" t="s">
        <v>51</v>
      </c>
      <c r="G37" s="38"/>
      <c r="H37" s="40" t="s">
        <v>60</v>
      </c>
      <c r="I37" s="38"/>
      <c r="J37" s="38"/>
      <c r="K37" s="38"/>
    </row>
    <row r="38" spans="2:11" ht="44.25" customHeight="1" x14ac:dyDescent="0.25">
      <c r="B38" s="38" t="s">
        <v>61</v>
      </c>
      <c r="C38" s="38"/>
      <c r="D38" s="38"/>
      <c r="E38" s="38"/>
      <c r="F38" s="40" t="s">
        <v>51</v>
      </c>
      <c r="G38" s="38"/>
      <c r="H38" s="40" t="s">
        <v>62</v>
      </c>
      <c r="I38" s="38"/>
      <c r="J38" s="38"/>
      <c r="K38" s="38"/>
    </row>
  </sheetData>
  <mergeCells count="68">
    <mergeCell ref="G8:K8"/>
    <mergeCell ref="G28:K28"/>
    <mergeCell ref="G29:K29"/>
    <mergeCell ref="B25:F25"/>
    <mergeCell ref="B26:F26"/>
    <mergeCell ref="B16:F16"/>
    <mergeCell ref="B17:F17"/>
    <mergeCell ref="G17:K17"/>
    <mergeCell ref="G25:K25"/>
    <mergeCell ref="G26:K26"/>
    <mergeCell ref="B11:F11"/>
    <mergeCell ref="B12:F12"/>
    <mergeCell ref="B14:F14"/>
    <mergeCell ref="B7:K7"/>
    <mergeCell ref="B31:K31"/>
    <mergeCell ref="B32:E32"/>
    <mergeCell ref="B33:E33"/>
    <mergeCell ref="F32:G32"/>
    <mergeCell ref="F33:G33"/>
    <mergeCell ref="G14:K14"/>
    <mergeCell ref="G15:K15"/>
    <mergeCell ref="B13:F13"/>
    <mergeCell ref="B22:F22"/>
    <mergeCell ref="G16:K16"/>
    <mergeCell ref="G18:K18"/>
    <mergeCell ref="B8:F8"/>
    <mergeCell ref="B10:F10"/>
    <mergeCell ref="B18:F18"/>
    <mergeCell ref="B19:F19"/>
    <mergeCell ref="B3:K5"/>
    <mergeCell ref="G24:K24"/>
    <mergeCell ref="G27:K27"/>
    <mergeCell ref="B9:F9"/>
    <mergeCell ref="F37:G37"/>
    <mergeCell ref="G19:K19"/>
    <mergeCell ref="G20:K20"/>
    <mergeCell ref="G21:K21"/>
    <mergeCell ref="G22:K22"/>
    <mergeCell ref="G23:K23"/>
    <mergeCell ref="G9:K9"/>
    <mergeCell ref="G10:K10"/>
    <mergeCell ref="G11:K11"/>
    <mergeCell ref="G12:K12"/>
    <mergeCell ref="G13:K13"/>
    <mergeCell ref="B15:F15"/>
    <mergeCell ref="H37:K37"/>
    <mergeCell ref="H38:K38"/>
    <mergeCell ref="F34:G34"/>
    <mergeCell ref="F35:G35"/>
    <mergeCell ref="F36:G36"/>
    <mergeCell ref="H32:K32"/>
    <mergeCell ref="H33:K33"/>
    <mergeCell ref="H34:K34"/>
    <mergeCell ref="H35:K35"/>
    <mergeCell ref="H36:K36"/>
    <mergeCell ref="B38:E38"/>
    <mergeCell ref="B28:F28"/>
    <mergeCell ref="B20:F20"/>
    <mergeCell ref="B21:F21"/>
    <mergeCell ref="B23:F23"/>
    <mergeCell ref="B24:F24"/>
    <mergeCell ref="B27:F27"/>
    <mergeCell ref="B34:E34"/>
    <mergeCell ref="B35:E35"/>
    <mergeCell ref="B36:E36"/>
    <mergeCell ref="B37:E37"/>
    <mergeCell ref="F38:G38"/>
    <mergeCell ref="B29:F29"/>
  </mergeCells>
  <pageMargins left="0" right="0" top="1" bottom="0.25" header="0.3" footer="0.3"/>
  <pageSetup orientation="portrait" r:id="rId1"/>
  <headerFooter>
    <oddHeader>&amp;C&amp;"Arial,Bold"&amp;14
MMA SRC PROVIDER NETWORK AGREEMENTS/CONTRACTS
(REGIONAL)</oddHeader>
    <oddFooter>&amp;C&amp;"Arial,Bold"AHCA ITN 001-17/18, Attachment A, Exhibit A-4-b, Exhibit A-4-b-1, 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BE36-12B7-4491-8514-0C3BCC2DB1E0}">
  <dimension ref="A1:J47"/>
  <sheetViews>
    <sheetView view="pageLayout" zoomScaleNormal="100" workbookViewId="0">
      <selection activeCell="K15" sqref="K15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Scoring!$M$27</f>
        <v>8239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8239</v>
      </c>
      <c r="D6" s="16">
        <v>7100</v>
      </c>
      <c r="E6" s="14">
        <f>SUM(ROUNDUP(C6/D6,0))</f>
        <v>2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8239</v>
      </c>
      <c r="D7" s="16">
        <v>3700</v>
      </c>
      <c r="E7" s="14">
        <f t="shared" ref="E7:E47" si="3">SUM(ROUNDUP(C7/D7,0))</f>
        <v>3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8239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8239</v>
      </c>
      <c r="D9" s="16">
        <v>10000</v>
      </c>
      <c r="E9" s="14">
        <f t="shared" si="3"/>
        <v>1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8239</v>
      </c>
      <c r="D10" s="16">
        <v>10000</v>
      </c>
      <c r="E10" s="14">
        <f t="shared" si="3"/>
        <v>1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8239</v>
      </c>
      <c r="D11" s="16">
        <v>7900</v>
      </c>
      <c r="E11" s="14">
        <f t="shared" si="3"/>
        <v>2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8239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8239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8239</v>
      </c>
      <c r="D14" s="16">
        <v>2000</v>
      </c>
      <c r="E14" s="14">
        <f t="shared" si="3"/>
        <v>5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8239</v>
      </c>
      <c r="D15" s="16">
        <v>3000</v>
      </c>
      <c r="E15" s="14">
        <f t="shared" si="3"/>
        <v>3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8239</v>
      </c>
      <c r="D16" s="16">
        <v>8333</v>
      </c>
      <c r="E16" s="14">
        <f t="shared" si="3"/>
        <v>1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8239</v>
      </c>
      <c r="D17" s="16">
        <v>3500</v>
      </c>
      <c r="E17" s="14">
        <f t="shared" si="3"/>
        <v>3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8239</v>
      </c>
      <c r="D18" s="16">
        <v>6250</v>
      </c>
      <c r="E18" s="14">
        <f t="shared" si="3"/>
        <v>2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8239</v>
      </c>
      <c r="D19" s="16">
        <v>3000</v>
      </c>
      <c r="E19" s="14">
        <f t="shared" si="3"/>
        <v>3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8239</v>
      </c>
      <c r="D20" s="16">
        <v>1500</v>
      </c>
      <c r="E20" s="14">
        <f>SUM(ROUNDUP(C20/D20,0))</f>
        <v>6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8239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8239</v>
      </c>
      <c r="D22" s="16">
        <v>11100</v>
      </c>
      <c r="E22" s="14">
        <f t="shared" si="3"/>
        <v>1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8239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8239</v>
      </c>
      <c r="D24" s="16">
        <v>8300</v>
      </c>
      <c r="E24" s="14">
        <f t="shared" si="3"/>
        <v>1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8239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8239</v>
      </c>
      <c r="D26" s="16">
        <v>10000</v>
      </c>
      <c r="E26" s="14">
        <f t="shared" si="3"/>
        <v>1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8239</v>
      </c>
      <c r="D27" s="16">
        <v>1500</v>
      </c>
      <c r="E27" s="14">
        <f t="shared" si="3"/>
        <v>6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8239</v>
      </c>
      <c r="D28" s="16">
        <v>5200</v>
      </c>
      <c r="E28" s="14">
        <f t="shared" si="3"/>
        <v>2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8239</v>
      </c>
      <c r="D29" s="16">
        <v>4100</v>
      </c>
      <c r="E29" s="14">
        <f t="shared" si="3"/>
        <v>3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8239</v>
      </c>
      <c r="D30" s="16">
        <v>1700</v>
      </c>
      <c r="E30" s="14">
        <f t="shared" si="3"/>
        <v>5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8239</v>
      </c>
      <c r="D31" s="16">
        <v>5000</v>
      </c>
      <c r="E31" s="14">
        <f t="shared" si="3"/>
        <v>2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8239</v>
      </c>
      <c r="D32" s="16">
        <v>3500</v>
      </c>
      <c r="E32" s="14">
        <f t="shared" si="3"/>
        <v>3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8239</v>
      </c>
      <c r="D33" s="16">
        <v>1500</v>
      </c>
      <c r="E33" s="14">
        <f t="shared" si="3"/>
        <v>6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8239</v>
      </c>
      <c r="D34" s="16">
        <v>2500</v>
      </c>
      <c r="E34" s="14">
        <f t="shared" si="3"/>
        <v>4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8239</v>
      </c>
      <c r="D35" s="16">
        <v>5200</v>
      </c>
      <c r="E35" s="14">
        <f t="shared" si="3"/>
        <v>2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8239</v>
      </c>
      <c r="D36" s="16">
        <v>7600</v>
      </c>
      <c r="E36" s="14">
        <f t="shared" si="3"/>
        <v>2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8239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8239</v>
      </c>
      <c r="D38" s="16">
        <v>3000</v>
      </c>
      <c r="E38" s="14">
        <f t="shared" si="3"/>
        <v>3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8239</v>
      </c>
      <c r="D39" s="16">
        <v>1500</v>
      </c>
      <c r="E39" s="14">
        <f t="shared" si="3"/>
        <v>6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8239</v>
      </c>
      <c r="D40" s="16">
        <v>1500</v>
      </c>
      <c r="E40" s="14">
        <f t="shared" si="3"/>
        <v>6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8239</v>
      </c>
      <c r="D41" s="16">
        <v>1500</v>
      </c>
      <c r="E41" s="14">
        <f t="shared" si="3"/>
        <v>6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8239</v>
      </c>
      <c r="D42" s="16">
        <v>1500</v>
      </c>
      <c r="E42" s="14">
        <f t="shared" si="3"/>
        <v>6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8239</v>
      </c>
      <c r="D43" s="16">
        <v>1500</v>
      </c>
      <c r="E43" s="14">
        <f t="shared" si="3"/>
        <v>6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8239</v>
      </c>
      <c r="D44" s="16">
        <v>1500</v>
      </c>
      <c r="E44" s="14">
        <f t="shared" si="3"/>
        <v>6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8239</v>
      </c>
      <c r="D45" s="16">
        <v>8600</v>
      </c>
      <c r="E45" s="14">
        <f t="shared" si="3"/>
        <v>1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8239</v>
      </c>
      <c r="D46" s="16">
        <v>1500</v>
      </c>
      <c r="E46" s="14">
        <f t="shared" si="3"/>
        <v>6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8239</v>
      </c>
      <c r="D47" s="16">
        <v>10000</v>
      </c>
      <c r="E47" s="14">
        <f t="shared" si="3"/>
        <v>1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4EF1-00C4-4490-948D-8B0B0EEE6529}">
  <dimension ref="A1:J47"/>
  <sheetViews>
    <sheetView view="pageLayout" zoomScaleNormal="100" workbookViewId="0">
      <selection activeCell="P4" sqref="P4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Scoring!$M$28</f>
        <v>22981</v>
      </c>
      <c r="D5" s="16">
        <v>20000</v>
      </c>
      <c r="E5" s="14">
        <f>SUM(ROUNDUP(C5/D5,0))</f>
        <v>2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22981</v>
      </c>
      <c r="D6" s="16">
        <v>7100</v>
      </c>
      <c r="E6" s="14">
        <f>SUM(ROUNDUP(C6/D6,0))</f>
        <v>4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22981</v>
      </c>
      <c r="D7" s="16">
        <v>3700</v>
      </c>
      <c r="E7" s="14">
        <f t="shared" ref="E7:E47" si="3">SUM(ROUNDUP(C7/D7,0))</f>
        <v>7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22981</v>
      </c>
      <c r="D8" s="16">
        <v>16667</v>
      </c>
      <c r="E8" s="14">
        <f t="shared" si="3"/>
        <v>2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22981</v>
      </c>
      <c r="D9" s="16">
        <v>10000</v>
      </c>
      <c r="E9" s="14">
        <f t="shared" si="3"/>
        <v>3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22981</v>
      </c>
      <c r="D10" s="16">
        <v>10000</v>
      </c>
      <c r="E10" s="14">
        <f t="shared" si="3"/>
        <v>3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22981</v>
      </c>
      <c r="D11" s="16">
        <v>7900</v>
      </c>
      <c r="E11" s="14">
        <f t="shared" si="3"/>
        <v>3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22981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22981</v>
      </c>
      <c r="D13" s="16">
        <v>20000</v>
      </c>
      <c r="E13" s="14">
        <f t="shared" si="3"/>
        <v>2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22981</v>
      </c>
      <c r="D14" s="16">
        <v>2000</v>
      </c>
      <c r="E14" s="14">
        <f t="shared" si="3"/>
        <v>12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22981</v>
      </c>
      <c r="D15" s="16">
        <v>3000</v>
      </c>
      <c r="E15" s="14">
        <f t="shared" si="3"/>
        <v>8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22981</v>
      </c>
      <c r="D16" s="16">
        <v>8333</v>
      </c>
      <c r="E16" s="14">
        <f t="shared" si="3"/>
        <v>3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22981</v>
      </c>
      <c r="D17" s="16">
        <v>3500</v>
      </c>
      <c r="E17" s="14">
        <f t="shared" si="3"/>
        <v>7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22981</v>
      </c>
      <c r="D18" s="16">
        <v>6250</v>
      </c>
      <c r="E18" s="14">
        <f t="shared" si="3"/>
        <v>4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22981</v>
      </c>
      <c r="D19" s="16">
        <v>3000</v>
      </c>
      <c r="E19" s="14">
        <f t="shared" si="3"/>
        <v>8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22981</v>
      </c>
      <c r="D20" s="16">
        <v>1500</v>
      </c>
      <c r="E20" s="14">
        <f>SUM(ROUNDUP(C20/D20,0))</f>
        <v>16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22981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22981</v>
      </c>
      <c r="D22" s="16">
        <v>11100</v>
      </c>
      <c r="E22" s="14">
        <f t="shared" si="3"/>
        <v>3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22981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22981</v>
      </c>
      <c r="D24" s="16">
        <v>8300</v>
      </c>
      <c r="E24" s="14">
        <f t="shared" si="3"/>
        <v>3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22981</v>
      </c>
      <c r="D25" s="16">
        <v>22800</v>
      </c>
      <c r="E25" s="14">
        <f t="shared" si="3"/>
        <v>2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22981</v>
      </c>
      <c r="D26" s="16">
        <v>10000</v>
      </c>
      <c r="E26" s="14">
        <f t="shared" si="3"/>
        <v>3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22981</v>
      </c>
      <c r="D27" s="16">
        <v>1500</v>
      </c>
      <c r="E27" s="14">
        <f t="shared" si="3"/>
        <v>16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22981</v>
      </c>
      <c r="D28" s="16">
        <v>5200</v>
      </c>
      <c r="E28" s="14">
        <f t="shared" si="3"/>
        <v>5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22981</v>
      </c>
      <c r="D29" s="16">
        <v>4100</v>
      </c>
      <c r="E29" s="14">
        <f t="shared" si="3"/>
        <v>6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22981</v>
      </c>
      <c r="D30" s="16">
        <v>1700</v>
      </c>
      <c r="E30" s="14">
        <f t="shared" si="3"/>
        <v>14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22981</v>
      </c>
      <c r="D31" s="16">
        <v>5000</v>
      </c>
      <c r="E31" s="14">
        <f t="shared" si="3"/>
        <v>5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22981</v>
      </c>
      <c r="D32" s="16">
        <v>3500</v>
      </c>
      <c r="E32" s="14">
        <f t="shared" si="3"/>
        <v>7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22981</v>
      </c>
      <c r="D33" s="16">
        <v>1500</v>
      </c>
      <c r="E33" s="14">
        <f t="shared" si="3"/>
        <v>16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22981</v>
      </c>
      <c r="D34" s="16">
        <v>2500</v>
      </c>
      <c r="E34" s="14">
        <f t="shared" si="3"/>
        <v>10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22981</v>
      </c>
      <c r="D35" s="16">
        <v>5200</v>
      </c>
      <c r="E35" s="14">
        <f t="shared" si="3"/>
        <v>5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22981</v>
      </c>
      <c r="D36" s="16">
        <v>7600</v>
      </c>
      <c r="E36" s="14">
        <f t="shared" si="3"/>
        <v>4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22981</v>
      </c>
      <c r="D37" s="16">
        <v>14400</v>
      </c>
      <c r="E37" s="14">
        <f t="shared" si="3"/>
        <v>2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22981</v>
      </c>
      <c r="D38" s="16">
        <v>3000</v>
      </c>
      <c r="E38" s="14">
        <f t="shared" si="3"/>
        <v>8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22981</v>
      </c>
      <c r="D39" s="16">
        <v>1500</v>
      </c>
      <c r="E39" s="14">
        <f t="shared" si="3"/>
        <v>16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22981</v>
      </c>
      <c r="D40" s="16">
        <v>1500</v>
      </c>
      <c r="E40" s="14">
        <f t="shared" si="3"/>
        <v>16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22981</v>
      </c>
      <c r="D41" s="16">
        <v>1500</v>
      </c>
      <c r="E41" s="14">
        <f t="shared" si="3"/>
        <v>16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22981</v>
      </c>
      <c r="D42" s="16">
        <v>1500</v>
      </c>
      <c r="E42" s="14">
        <f t="shared" si="3"/>
        <v>16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22981</v>
      </c>
      <c r="D43" s="16">
        <v>1500</v>
      </c>
      <c r="E43" s="14">
        <f t="shared" si="3"/>
        <v>16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22981</v>
      </c>
      <c r="D44" s="16">
        <v>1500</v>
      </c>
      <c r="E44" s="14">
        <f t="shared" si="3"/>
        <v>16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22981</v>
      </c>
      <c r="D45" s="16">
        <v>8600</v>
      </c>
      <c r="E45" s="14">
        <f t="shared" si="3"/>
        <v>3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22981</v>
      </c>
      <c r="D46" s="16">
        <v>1500</v>
      </c>
      <c r="E46" s="14">
        <f t="shared" si="3"/>
        <v>16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22981</v>
      </c>
      <c r="D47" s="16">
        <v>10000</v>
      </c>
      <c r="E47" s="14">
        <f t="shared" si="3"/>
        <v>3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view="pageLayout" zoomScaleNormal="100" workbookViewId="0">
      <selection activeCell="R4" sqref="R4"/>
    </sheetView>
  </sheetViews>
  <sheetFormatPr defaultRowHeight="15" x14ac:dyDescent="0.25"/>
  <cols>
    <col min="1" max="1" width="2.140625" customWidth="1"/>
    <col min="2" max="2" width="29.140625" customWidth="1"/>
    <col min="3" max="3" width="14.5703125" customWidth="1"/>
    <col min="4" max="4" width="8.42578125" customWidth="1"/>
    <col min="5" max="5" width="22.140625" customWidth="1"/>
    <col min="6" max="6" width="12" customWidth="1"/>
    <col min="7" max="7" width="13.28515625" customWidth="1"/>
    <col min="8" max="8" width="2.140625" customWidth="1"/>
    <col min="9" max="9" width="13.140625" hidden="1" customWidth="1"/>
    <col min="10" max="13" width="9.140625" hidden="1" customWidth="1"/>
    <col min="14" max="14" width="11.5703125" hidden="1" customWidth="1"/>
    <col min="15" max="16" width="11.42578125" hidden="1" customWidth="1"/>
  </cols>
  <sheetData>
    <row r="1" spans="1:16" ht="23.25" x14ac:dyDescent="0.35">
      <c r="A1" s="19"/>
      <c r="B1" s="19" t="s">
        <v>63</v>
      </c>
      <c r="C1" s="19"/>
      <c r="D1" s="19"/>
      <c r="E1" s="19"/>
      <c r="F1" s="19"/>
      <c r="H1" s="19"/>
    </row>
    <row r="3" spans="1:16" x14ac:dyDescent="0.25">
      <c r="B3" s="43" t="s">
        <v>64</v>
      </c>
      <c r="C3" s="43"/>
      <c r="D3" s="43"/>
      <c r="E3" s="43"/>
      <c r="F3" s="43"/>
      <c r="G3" s="43"/>
    </row>
    <row r="4" spans="1:16" ht="45" customHeight="1" x14ac:dyDescent="0.25">
      <c r="B4" s="64"/>
      <c r="C4" s="64"/>
      <c r="D4" s="64"/>
      <c r="E4" s="64"/>
      <c r="F4" s="64"/>
      <c r="G4" s="64"/>
      <c r="I4" s="1" t="s">
        <v>65</v>
      </c>
      <c r="J4" t="s">
        <v>66</v>
      </c>
      <c r="O4" s="1" t="s">
        <v>67</v>
      </c>
      <c r="P4" s="1" t="s">
        <v>68</v>
      </c>
    </row>
    <row r="5" spans="1:16" ht="15.75" thickBot="1" x14ac:dyDescent="0.3">
      <c r="I5">
        <v>0</v>
      </c>
      <c r="O5">
        <v>0</v>
      </c>
      <c r="P5">
        <v>0</v>
      </c>
    </row>
    <row r="6" spans="1:16" ht="15.75" thickBot="1" x14ac:dyDescent="0.3">
      <c r="B6" s="37" t="s">
        <v>69</v>
      </c>
      <c r="C6" s="37" t="s">
        <v>70</v>
      </c>
      <c r="E6" s="65" t="s">
        <v>71</v>
      </c>
      <c r="F6" s="65"/>
      <c r="G6" s="37" t="s">
        <v>70</v>
      </c>
      <c r="I6">
        <f>O6/O$9</f>
        <v>0.375</v>
      </c>
      <c r="J6" s="17">
        <v>9288</v>
      </c>
      <c r="K6" s="24" t="s">
        <v>72</v>
      </c>
      <c r="O6">
        <v>9</v>
      </c>
      <c r="P6">
        <v>9</v>
      </c>
    </row>
    <row r="7" spans="1:16" x14ac:dyDescent="0.25">
      <c r="B7" s="20" t="s">
        <v>73</v>
      </c>
      <c r="C7" s="20">
        <f>J6</f>
        <v>9288</v>
      </c>
      <c r="E7" s="63" t="s">
        <v>74</v>
      </c>
      <c r="F7" s="63"/>
      <c r="G7" s="14">
        <f>'Region A'!$A$2</f>
        <v>0</v>
      </c>
      <c r="I7">
        <f>O7/O$9</f>
        <v>0.58333333333333337</v>
      </c>
      <c r="J7">
        <v>9</v>
      </c>
      <c r="K7" t="s">
        <v>75</v>
      </c>
      <c r="O7">
        <v>14</v>
      </c>
      <c r="P7">
        <v>14</v>
      </c>
    </row>
    <row r="8" spans="1:16" x14ac:dyDescent="0.25">
      <c r="B8" s="20" t="s">
        <v>76</v>
      </c>
      <c r="C8" s="25">
        <f>G16</f>
        <v>0</v>
      </c>
      <c r="E8" s="63" t="s">
        <v>77</v>
      </c>
      <c r="F8" s="63"/>
      <c r="G8" s="14">
        <f>'Region B'!$A$2</f>
        <v>0</v>
      </c>
      <c r="I8">
        <f>O8/O$9</f>
        <v>0.79166666666666663</v>
      </c>
      <c r="J8">
        <f>COUNTA('Region A'!A$5:A$52)</f>
        <v>43</v>
      </c>
      <c r="K8" t="s">
        <v>78</v>
      </c>
      <c r="O8">
        <v>19</v>
      </c>
      <c r="P8">
        <v>19</v>
      </c>
    </row>
    <row r="9" spans="1:16" x14ac:dyDescent="0.25">
      <c r="B9" s="21" t="s">
        <v>79</v>
      </c>
      <c r="C9" s="22">
        <f>C8/C7</f>
        <v>0</v>
      </c>
      <c r="E9" s="63" t="s">
        <v>80</v>
      </c>
      <c r="F9" s="63"/>
      <c r="G9" s="14">
        <f>'Region C'!$A$2</f>
        <v>0</v>
      </c>
      <c r="I9">
        <f>O9/O$9</f>
        <v>1</v>
      </c>
      <c r="J9" s="27">
        <f>(J6/J7)/J8</f>
        <v>24</v>
      </c>
      <c r="K9" s="24" t="s">
        <v>81</v>
      </c>
      <c r="O9">
        <v>24</v>
      </c>
      <c r="P9">
        <v>24</v>
      </c>
    </row>
    <row r="10" spans="1:16" x14ac:dyDescent="0.25">
      <c r="B10" s="20" t="s">
        <v>82</v>
      </c>
      <c r="C10" s="25">
        <v>100</v>
      </c>
      <c r="E10" s="63" t="s">
        <v>83</v>
      </c>
      <c r="F10" s="63"/>
      <c r="G10" s="14">
        <f>'Region D'!$A$2</f>
        <v>0</v>
      </c>
    </row>
    <row r="11" spans="1:16" x14ac:dyDescent="0.25">
      <c r="B11" s="21" t="s">
        <v>84</v>
      </c>
      <c r="C11" s="26">
        <f>C9*C10</f>
        <v>0</v>
      </c>
      <c r="E11" s="63" t="s">
        <v>85</v>
      </c>
      <c r="F11" s="63"/>
      <c r="G11" s="14">
        <f>'Region E'!$A$2</f>
        <v>0</v>
      </c>
      <c r="I11" t="s">
        <v>86</v>
      </c>
    </row>
    <row r="12" spans="1:16" x14ac:dyDescent="0.25">
      <c r="E12" s="63" t="s">
        <v>87</v>
      </c>
      <c r="F12" s="63"/>
      <c r="G12" s="14">
        <f>'Region F'!$A$2</f>
        <v>0</v>
      </c>
      <c r="I12" t="s">
        <v>88</v>
      </c>
    </row>
    <row r="13" spans="1:16" x14ac:dyDescent="0.25">
      <c r="E13" s="63" t="s">
        <v>89</v>
      </c>
      <c r="F13" s="63"/>
      <c r="G13" s="14">
        <f>'Region G'!$A$2</f>
        <v>0</v>
      </c>
      <c r="I13" t="s">
        <v>90</v>
      </c>
    </row>
    <row r="14" spans="1:16" x14ac:dyDescent="0.25">
      <c r="E14" s="63" t="s">
        <v>91</v>
      </c>
      <c r="F14" s="63"/>
      <c r="G14" s="14">
        <f>'Region H'!$A$2</f>
        <v>0</v>
      </c>
      <c r="I14" t="s">
        <v>92</v>
      </c>
    </row>
    <row r="15" spans="1:16" x14ac:dyDescent="0.25">
      <c r="E15" s="63" t="s">
        <v>93</v>
      </c>
      <c r="F15" s="63"/>
      <c r="G15" s="14">
        <f>'Region I'!$A$2</f>
        <v>0</v>
      </c>
      <c r="I15" t="s">
        <v>94</v>
      </c>
    </row>
    <row r="16" spans="1:16" x14ac:dyDescent="0.25">
      <c r="E16" s="66" t="s">
        <v>95</v>
      </c>
      <c r="F16" s="66"/>
      <c r="G16" s="14">
        <f>SUM(G7:G15)</f>
        <v>0</v>
      </c>
    </row>
    <row r="17" spans="9:16" x14ac:dyDescent="0.25">
      <c r="I17" t="s">
        <v>96</v>
      </c>
      <c r="J17" t="s">
        <v>97</v>
      </c>
      <c r="L17" t="s">
        <v>98</v>
      </c>
      <c r="N17" s="23">
        <v>45342</v>
      </c>
      <c r="O17" t="s">
        <v>99</v>
      </c>
    </row>
    <row r="18" spans="9:16" x14ac:dyDescent="0.25">
      <c r="I18">
        <v>1</v>
      </c>
      <c r="J18">
        <v>1634</v>
      </c>
      <c r="K18">
        <f>SUM(J18:J19)</f>
        <v>5513</v>
      </c>
      <c r="L18" t="s">
        <v>74</v>
      </c>
      <c r="O18">
        <v>1</v>
      </c>
      <c r="P18" t="s">
        <v>100</v>
      </c>
    </row>
    <row r="19" spans="9:16" x14ac:dyDescent="0.25">
      <c r="I19">
        <v>2</v>
      </c>
      <c r="J19">
        <v>3879</v>
      </c>
      <c r="M19" t="s">
        <v>101</v>
      </c>
      <c r="P19" t="s">
        <v>102</v>
      </c>
    </row>
    <row r="20" spans="9:16" x14ac:dyDescent="0.25">
      <c r="I20">
        <v>3</v>
      </c>
      <c r="J20">
        <v>7476</v>
      </c>
      <c r="K20">
        <f>SUM(J20:J21)</f>
        <v>13769</v>
      </c>
      <c r="L20" t="s">
        <v>77</v>
      </c>
      <c r="M20">
        <v>5387</v>
      </c>
      <c r="N20" t="s">
        <v>74</v>
      </c>
      <c r="O20">
        <f>ROUNDUP(K18*$O$18,0)</f>
        <v>5513</v>
      </c>
      <c r="P20" t="s">
        <v>103</v>
      </c>
    </row>
    <row r="21" spans="9:16" x14ac:dyDescent="0.25">
      <c r="I21">
        <v>4</v>
      </c>
      <c r="J21">
        <v>6293</v>
      </c>
      <c r="M21">
        <v>13728</v>
      </c>
      <c r="N21" t="s">
        <v>77</v>
      </c>
      <c r="O21">
        <f>ROUNDUP(K20*$O$18,0)</f>
        <v>13769</v>
      </c>
    </row>
    <row r="22" spans="9:16" x14ac:dyDescent="0.25">
      <c r="I22">
        <v>5</v>
      </c>
      <c r="J22">
        <v>5189</v>
      </c>
      <c r="L22" t="s">
        <v>80</v>
      </c>
      <c r="M22">
        <v>5062</v>
      </c>
      <c r="N22" t="s">
        <v>80</v>
      </c>
      <c r="O22">
        <f>ROUNDUP(J22*$O$18,0)</f>
        <v>5189</v>
      </c>
    </row>
    <row r="23" spans="9:16" x14ac:dyDescent="0.25">
      <c r="I23">
        <v>6</v>
      </c>
      <c r="J23">
        <v>11773</v>
      </c>
      <c r="L23" t="s">
        <v>83</v>
      </c>
      <c r="M23">
        <v>11719</v>
      </c>
      <c r="N23" t="s">
        <v>83</v>
      </c>
      <c r="O23">
        <f t="shared" ref="O23:O28" si="0">ROUNDUP(J23*$O$18,0)</f>
        <v>11773</v>
      </c>
    </row>
    <row r="24" spans="9:16" x14ac:dyDescent="0.25">
      <c r="I24">
        <v>7</v>
      </c>
      <c r="J24">
        <v>12716</v>
      </c>
      <c r="L24" t="s">
        <v>85</v>
      </c>
      <c r="M24">
        <v>12577</v>
      </c>
      <c r="N24" t="s">
        <v>85</v>
      </c>
      <c r="O24">
        <f t="shared" si="0"/>
        <v>12716</v>
      </c>
    </row>
    <row r="25" spans="9:16" x14ac:dyDescent="0.25">
      <c r="I25">
        <v>8</v>
      </c>
      <c r="J25">
        <v>5713</v>
      </c>
      <c r="L25" t="s">
        <v>87</v>
      </c>
      <c r="M25">
        <v>5647</v>
      </c>
      <c r="N25" t="s">
        <v>87</v>
      </c>
      <c r="O25">
        <f t="shared" si="0"/>
        <v>5713</v>
      </c>
    </row>
    <row r="26" spans="9:16" x14ac:dyDescent="0.25">
      <c r="I26">
        <v>9</v>
      </c>
      <c r="J26">
        <v>6459</v>
      </c>
      <c r="L26" t="s">
        <v>89</v>
      </c>
      <c r="M26">
        <v>6395</v>
      </c>
      <c r="N26" t="s">
        <v>89</v>
      </c>
      <c r="O26">
        <f t="shared" si="0"/>
        <v>6459</v>
      </c>
    </row>
    <row r="27" spans="9:16" x14ac:dyDescent="0.25">
      <c r="I27">
        <v>10</v>
      </c>
      <c r="J27">
        <v>8345</v>
      </c>
      <c r="L27" t="s">
        <v>91</v>
      </c>
      <c r="M27">
        <v>8239</v>
      </c>
      <c r="N27" t="s">
        <v>91</v>
      </c>
      <c r="O27">
        <f t="shared" si="0"/>
        <v>8345</v>
      </c>
    </row>
    <row r="28" spans="9:16" x14ac:dyDescent="0.25">
      <c r="I28">
        <v>11</v>
      </c>
      <c r="J28">
        <v>22818</v>
      </c>
      <c r="L28" t="s">
        <v>93</v>
      </c>
      <c r="M28">
        <v>22981</v>
      </c>
      <c r="N28" t="s">
        <v>93</v>
      </c>
      <c r="O28">
        <f t="shared" si="0"/>
        <v>22818</v>
      </c>
    </row>
    <row r="30" spans="9:16" x14ac:dyDescent="0.25">
      <c r="M30" s="32"/>
      <c r="N30" s="31"/>
    </row>
    <row r="31" spans="9:16" x14ac:dyDescent="0.25">
      <c r="M31" s="32"/>
    </row>
    <row r="32" spans="9:16" x14ac:dyDescent="0.25">
      <c r="M32" s="32"/>
      <c r="N32" s="31"/>
    </row>
    <row r="33" spans="13:13" x14ac:dyDescent="0.25">
      <c r="M33" s="32"/>
    </row>
    <row r="34" spans="13:13" x14ac:dyDescent="0.25">
      <c r="M34" s="32"/>
    </row>
    <row r="35" spans="13:13" x14ac:dyDescent="0.25">
      <c r="M35" s="32"/>
    </row>
    <row r="36" spans="13:13" x14ac:dyDescent="0.25">
      <c r="M36" s="32"/>
    </row>
    <row r="37" spans="13:13" x14ac:dyDescent="0.25">
      <c r="M37" s="33"/>
    </row>
    <row r="38" spans="13:13" x14ac:dyDescent="0.25">
      <c r="M38" s="32"/>
    </row>
    <row r="39" spans="13:13" x14ac:dyDescent="0.25">
      <c r="M39" s="32"/>
    </row>
    <row r="40" spans="13:13" x14ac:dyDescent="0.25">
      <c r="M40" s="32"/>
    </row>
  </sheetData>
  <mergeCells count="13">
    <mergeCell ref="E16:F16"/>
    <mergeCell ref="E10:F10"/>
    <mergeCell ref="E11:F11"/>
    <mergeCell ref="E12:F12"/>
    <mergeCell ref="E13:F13"/>
    <mergeCell ref="E14:F14"/>
    <mergeCell ref="E15:F15"/>
    <mergeCell ref="E9:F9"/>
    <mergeCell ref="B3:G3"/>
    <mergeCell ref="B4:G4"/>
    <mergeCell ref="E6:F6"/>
    <mergeCell ref="E7:F7"/>
    <mergeCell ref="E8:F8"/>
  </mergeCells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view="pageLayout" zoomScaleNormal="100" workbookViewId="0">
      <selection activeCell="K17" sqref="K17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Scoring!$M$20</f>
        <v>5387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13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5387</v>
      </c>
      <c r="D6" s="16">
        <v>7100</v>
      </c>
      <c r="E6" s="14">
        <f>SUM(ROUNDUP(C6/D6,0))</f>
        <v>1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5387</v>
      </c>
      <c r="D7" s="16">
        <v>3700</v>
      </c>
      <c r="E7" s="14">
        <f t="shared" ref="E7:E47" si="3">SUM(ROUNDUP(C7/D7,0))</f>
        <v>2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5387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5387</v>
      </c>
      <c r="D9" s="16">
        <v>10000</v>
      </c>
      <c r="E9" s="14">
        <f t="shared" si="3"/>
        <v>1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5387</v>
      </c>
      <c r="D10" s="16">
        <v>10000</v>
      </c>
      <c r="E10" s="14">
        <f t="shared" si="3"/>
        <v>1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5387</v>
      </c>
      <c r="D11" s="16">
        <v>7900</v>
      </c>
      <c r="E11" s="14">
        <f t="shared" si="3"/>
        <v>1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5387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5387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5387</v>
      </c>
      <c r="D14" s="16">
        <v>2000</v>
      </c>
      <c r="E14" s="14">
        <f t="shared" si="3"/>
        <v>3</v>
      </c>
      <c r="F14" s="15">
        <f t="shared" si="0"/>
        <v>0</v>
      </c>
      <c r="G14" s="14">
        <f t="shared" ref="G14:G47" si="4">VLOOKUP(F14,$I$5:$J$9,2)</f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5387</v>
      </c>
      <c r="D15" s="16">
        <v>3000</v>
      </c>
      <c r="E15" s="14">
        <f t="shared" si="3"/>
        <v>2</v>
      </c>
      <c r="F15" s="15">
        <f t="shared" si="0"/>
        <v>0</v>
      </c>
      <c r="G15" s="14">
        <f t="shared" si="4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5387</v>
      </c>
      <c r="D16" s="16">
        <v>8333</v>
      </c>
      <c r="E16" s="14">
        <f t="shared" si="3"/>
        <v>1</v>
      </c>
      <c r="F16" s="15">
        <f t="shared" si="0"/>
        <v>0</v>
      </c>
      <c r="G16" s="14">
        <f t="shared" si="4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5387</v>
      </c>
      <c r="D17" s="16">
        <v>3500</v>
      </c>
      <c r="E17" s="14">
        <f t="shared" si="3"/>
        <v>2</v>
      </c>
      <c r="F17" s="15">
        <f t="shared" si="0"/>
        <v>0</v>
      </c>
      <c r="G17" s="14">
        <f t="shared" si="4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5387</v>
      </c>
      <c r="D18" s="16">
        <v>6250</v>
      </c>
      <c r="E18" s="14">
        <f t="shared" si="3"/>
        <v>1</v>
      </c>
      <c r="F18" s="15">
        <f t="shared" si="0"/>
        <v>0</v>
      </c>
      <c r="G18" s="14">
        <f t="shared" si="4"/>
        <v>0</v>
      </c>
    </row>
    <row r="19" spans="1:9" x14ac:dyDescent="0.25">
      <c r="A19" s="34" t="s">
        <v>31</v>
      </c>
      <c r="B19" s="13"/>
      <c r="C19" s="16">
        <f t="shared" si="2"/>
        <v>5387</v>
      </c>
      <c r="D19" s="16">
        <v>3000</v>
      </c>
      <c r="E19" s="14">
        <f t="shared" si="3"/>
        <v>2</v>
      </c>
      <c r="F19" s="15">
        <f t="shared" si="0"/>
        <v>0</v>
      </c>
      <c r="G19" s="14">
        <f t="shared" si="4"/>
        <v>0</v>
      </c>
      <c r="H19" s="2"/>
    </row>
    <row r="20" spans="1:9" x14ac:dyDescent="0.25">
      <c r="A20" s="34" t="s">
        <v>33</v>
      </c>
      <c r="B20" s="13"/>
      <c r="C20" s="16">
        <f t="shared" si="2"/>
        <v>5387</v>
      </c>
      <c r="D20" s="16">
        <v>1500</v>
      </c>
      <c r="E20" s="14">
        <f>SUM(ROUNDUP(C20/D20,0))</f>
        <v>4</v>
      </c>
      <c r="F20" s="15">
        <f>IF(B20&gt;E20,100%,IFERROR(SUM(B20/E20),0))</f>
        <v>0</v>
      </c>
      <c r="G20" s="14">
        <f t="shared" si="4"/>
        <v>0</v>
      </c>
    </row>
    <row r="21" spans="1:9" x14ac:dyDescent="0.25">
      <c r="A21" s="34" t="s">
        <v>35</v>
      </c>
      <c r="B21" s="13"/>
      <c r="C21" s="16">
        <f t="shared" si="2"/>
        <v>5387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4"/>
        <v>0</v>
      </c>
    </row>
    <row r="22" spans="1:9" x14ac:dyDescent="0.25">
      <c r="A22" s="34" t="s">
        <v>37</v>
      </c>
      <c r="B22" s="13"/>
      <c r="C22" s="16">
        <f t="shared" si="2"/>
        <v>5387</v>
      </c>
      <c r="D22" s="16">
        <v>11100</v>
      </c>
      <c r="E22" s="14">
        <f t="shared" si="3"/>
        <v>1</v>
      </c>
      <c r="F22" s="15">
        <f t="shared" si="0"/>
        <v>0</v>
      </c>
      <c r="G22" s="14">
        <f t="shared" si="4"/>
        <v>0</v>
      </c>
    </row>
    <row r="23" spans="1:9" x14ac:dyDescent="0.25">
      <c r="A23" s="34" t="s">
        <v>39</v>
      </c>
      <c r="B23" s="13"/>
      <c r="C23" s="16">
        <f t="shared" si="2"/>
        <v>5387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4"/>
        <v>0</v>
      </c>
    </row>
    <row r="24" spans="1:9" x14ac:dyDescent="0.25">
      <c r="A24" s="34" t="s">
        <v>41</v>
      </c>
      <c r="B24" s="13"/>
      <c r="C24" s="16">
        <f t="shared" si="2"/>
        <v>5387</v>
      </c>
      <c r="D24" s="16">
        <v>8300</v>
      </c>
      <c r="E24" s="14">
        <f t="shared" si="3"/>
        <v>1</v>
      </c>
      <c r="F24" s="15">
        <f t="shared" si="0"/>
        <v>0</v>
      </c>
      <c r="G24" s="14">
        <f t="shared" si="4"/>
        <v>0</v>
      </c>
    </row>
    <row r="25" spans="1:9" x14ac:dyDescent="0.25">
      <c r="A25" s="34" t="s">
        <v>43</v>
      </c>
      <c r="B25" s="13"/>
      <c r="C25" s="16">
        <f t="shared" si="2"/>
        <v>5387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4"/>
        <v>0</v>
      </c>
    </row>
    <row r="26" spans="1:9" x14ac:dyDescent="0.25">
      <c r="A26" s="34" t="s">
        <v>45</v>
      </c>
      <c r="B26" s="13"/>
      <c r="C26" s="16">
        <f t="shared" si="2"/>
        <v>5387</v>
      </c>
      <c r="D26" s="16">
        <v>10000</v>
      </c>
      <c r="E26" s="14">
        <f t="shared" si="3"/>
        <v>1</v>
      </c>
      <c r="F26" s="15">
        <f t="shared" si="0"/>
        <v>0</v>
      </c>
      <c r="G26" s="14">
        <f t="shared" si="4"/>
        <v>0</v>
      </c>
    </row>
    <row r="27" spans="1:9" x14ac:dyDescent="0.25">
      <c r="A27" s="34" t="s">
        <v>4</v>
      </c>
      <c r="B27" s="13"/>
      <c r="C27" s="16">
        <f t="shared" si="2"/>
        <v>5387</v>
      </c>
      <c r="D27" s="16">
        <v>1500</v>
      </c>
      <c r="E27" s="14">
        <f t="shared" si="3"/>
        <v>4</v>
      </c>
      <c r="F27" s="15">
        <f t="shared" si="0"/>
        <v>0</v>
      </c>
      <c r="G27" s="14">
        <f t="shared" si="4"/>
        <v>0</v>
      </c>
    </row>
    <row r="28" spans="1:9" x14ac:dyDescent="0.25">
      <c r="A28" s="34" t="s">
        <v>6</v>
      </c>
      <c r="B28" s="13"/>
      <c r="C28" s="16">
        <f t="shared" si="2"/>
        <v>5387</v>
      </c>
      <c r="D28" s="16">
        <v>5200</v>
      </c>
      <c r="E28" s="14">
        <f t="shared" si="3"/>
        <v>2</v>
      </c>
      <c r="F28" s="15">
        <f t="shared" si="0"/>
        <v>0</v>
      </c>
      <c r="G28" s="14">
        <f t="shared" si="4"/>
        <v>0</v>
      </c>
    </row>
    <row r="29" spans="1:9" x14ac:dyDescent="0.25">
      <c r="A29" s="34" t="s">
        <v>8</v>
      </c>
      <c r="B29" s="13"/>
      <c r="C29" s="16">
        <f t="shared" si="2"/>
        <v>5387</v>
      </c>
      <c r="D29" s="16">
        <v>4100</v>
      </c>
      <c r="E29" s="14">
        <f t="shared" si="3"/>
        <v>2</v>
      </c>
      <c r="F29" s="15">
        <f t="shared" si="0"/>
        <v>0</v>
      </c>
      <c r="G29" s="14">
        <f t="shared" si="4"/>
        <v>0</v>
      </c>
    </row>
    <row r="30" spans="1:9" x14ac:dyDescent="0.25">
      <c r="A30" s="34" t="s">
        <v>10</v>
      </c>
      <c r="B30" s="13"/>
      <c r="C30" s="16">
        <f t="shared" si="2"/>
        <v>5387</v>
      </c>
      <c r="D30" s="16">
        <v>1700</v>
      </c>
      <c r="E30" s="14">
        <f t="shared" si="3"/>
        <v>4</v>
      </c>
      <c r="F30" s="15">
        <f t="shared" si="0"/>
        <v>0</v>
      </c>
      <c r="G30" s="14">
        <f t="shared" si="4"/>
        <v>0</v>
      </c>
    </row>
    <row r="31" spans="1:9" x14ac:dyDescent="0.25">
      <c r="A31" s="34" t="s">
        <v>12</v>
      </c>
      <c r="B31" s="13"/>
      <c r="C31" s="16">
        <f t="shared" si="2"/>
        <v>5387</v>
      </c>
      <c r="D31" s="16">
        <v>5000</v>
      </c>
      <c r="E31" s="14">
        <f t="shared" si="3"/>
        <v>2</v>
      </c>
      <c r="F31" s="15">
        <f t="shared" si="0"/>
        <v>0</v>
      </c>
      <c r="G31" s="14">
        <f t="shared" si="4"/>
        <v>0</v>
      </c>
    </row>
    <row r="32" spans="1:9" x14ac:dyDescent="0.25">
      <c r="A32" s="34" t="s">
        <v>14</v>
      </c>
      <c r="B32" s="13"/>
      <c r="C32" s="16">
        <f t="shared" si="2"/>
        <v>5387</v>
      </c>
      <c r="D32" s="16">
        <v>3500</v>
      </c>
      <c r="E32" s="14">
        <f t="shared" si="3"/>
        <v>2</v>
      </c>
      <c r="F32" s="15">
        <f t="shared" si="0"/>
        <v>0</v>
      </c>
      <c r="G32" s="14">
        <f t="shared" si="4"/>
        <v>0</v>
      </c>
    </row>
    <row r="33" spans="1:7" x14ac:dyDescent="0.25">
      <c r="A33" s="34" t="s">
        <v>16</v>
      </c>
      <c r="B33" s="13"/>
      <c r="C33" s="16">
        <f t="shared" si="2"/>
        <v>5387</v>
      </c>
      <c r="D33" s="16">
        <v>1500</v>
      </c>
      <c r="E33" s="14">
        <f t="shared" si="3"/>
        <v>4</v>
      </c>
      <c r="F33" s="15">
        <f t="shared" si="0"/>
        <v>0</v>
      </c>
      <c r="G33" s="14">
        <f t="shared" si="4"/>
        <v>0</v>
      </c>
    </row>
    <row r="34" spans="1:7" x14ac:dyDescent="0.25">
      <c r="A34" s="34" t="s">
        <v>18</v>
      </c>
      <c r="B34" s="13"/>
      <c r="C34" s="16">
        <f t="shared" si="2"/>
        <v>5387</v>
      </c>
      <c r="D34" s="16">
        <v>2500</v>
      </c>
      <c r="E34" s="14">
        <f t="shared" si="3"/>
        <v>3</v>
      </c>
      <c r="F34" s="15">
        <f t="shared" si="0"/>
        <v>0</v>
      </c>
      <c r="G34" s="14">
        <f t="shared" si="4"/>
        <v>0</v>
      </c>
    </row>
    <row r="35" spans="1:7" x14ac:dyDescent="0.25">
      <c r="A35" s="34" t="s">
        <v>20</v>
      </c>
      <c r="B35" s="13"/>
      <c r="C35" s="16">
        <f t="shared" si="2"/>
        <v>5387</v>
      </c>
      <c r="D35" s="16">
        <v>5200</v>
      </c>
      <c r="E35" s="14">
        <f t="shared" si="3"/>
        <v>2</v>
      </c>
      <c r="F35" s="15">
        <f t="shared" si="0"/>
        <v>0</v>
      </c>
      <c r="G35" s="14">
        <f t="shared" si="4"/>
        <v>0</v>
      </c>
    </row>
    <row r="36" spans="1:7" x14ac:dyDescent="0.25">
      <c r="A36" s="34" t="s">
        <v>22</v>
      </c>
      <c r="B36" s="13"/>
      <c r="C36" s="16">
        <f t="shared" si="2"/>
        <v>5387</v>
      </c>
      <c r="D36" s="16">
        <v>7600</v>
      </c>
      <c r="E36" s="14">
        <f t="shared" si="3"/>
        <v>1</v>
      </c>
      <c r="F36" s="15">
        <f t="shared" si="0"/>
        <v>0</v>
      </c>
      <c r="G36" s="14">
        <f t="shared" si="4"/>
        <v>0</v>
      </c>
    </row>
    <row r="37" spans="1:7" x14ac:dyDescent="0.25">
      <c r="A37" s="34" t="s">
        <v>24</v>
      </c>
      <c r="B37" s="13"/>
      <c r="C37" s="16">
        <f t="shared" si="2"/>
        <v>5387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4"/>
        <v>0</v>
      </c>
    </row>
    <row r="38" spans="1:7" ht="30" x14ac:dyDescent="0.25">
      <c r="A38" s="1" t="s">
        <v>26</v>
      </c>
      <c r="B38" s="13"/>
      <c r="C38" s="16">
        <f t="shared" si="2"/>
        <v>5387</v>
      </c>
      <c r="D38" s="16">
        <v>3000</v>
      </c>
      <c r="E38" s="14">
        <f t="shared" si="3"/>
        <v>2</v>
      </c>
      <c r="F38" s="15">
        <f t="shared" si="0"/>
        <v>0</v>
      </c>
      <c r="G38" s="14">
        <f t="shared" si="4"/>
        <v>0</v>
      </c>
    </row>
    <row r="39" spans="1:7" x14ac:dyDescent="0.25">
      <c r="A39" s="34" t="s">
        <v>28</v>
      </c>
      <c r="B39" s="13"/>
      <c r="C39" s="16">
        <f t="shared" si="2"/>
        <v>5387</v>
      </c>
      <c r="D39" s="16">
        <v>1500</v>
      </c>
      <c r="E39" s="14">
        <f t="shared" si="3"/>
        <v>4</v>
      </c>
      <c r="F39" s="15">
        <f t="shared" si="0"/>
        <v>0</v>
      </c>
      <c r="G39" s="14">
        <f t="shared" si="4"/>
        <v>0</v>
      </c>
    </row>
    <row r="40" spans="1:7" x14ac:dyDescent="0.25">
      <c r="A40" s="34" t="s">
        <v>30</v>
      </c>
      <c r="B40" s="13"/>
      <c r="C40" s="16">
        <f t="shared" si="2"/>
        <v>5387</v>
      </c>
      <c r="D40" s="16">
        <v>1500</v>
      </c>
      <c r="E40" s="14">
        <f t="shared" si="3"/>
        <v>4</v>
      </c>
      <c r="F40" s="15">
        <f t="shared" si="0"/>
        <v>0</v>
      </c>
      <c r="G40" s="14">
        <f t="shared" si="4"/>
        <v>0</v>
      </c>
    </row>
    <row r="41" spans="1:7" x14ac:dyDescent="0.25">
      <c r="A41" s="34" t="s">
        <v>32</v>
      </c>
      <c r="B41" s="13"/>
      <c r="C41" s="16">
        <f t="shared" si="2"/>
        <v>5387</v>
      </c>
      <c r="D41" s="16">
        <v>1500</v>
      </c>
      <c r="E41" s="14">
        <f t="shared" si="3"/>
        <v>4</v>
      </c>
      <c r="F41" s="15">
        <f t="shared" si="0"/>
        <v>0</v>
      </c>
      <c r="G41" s="14">
        <f t="shared" si="4"/>
        <v>0</v>
      </c>
    </row>
    <row r="42" spans="1:7" x14ac:dyDescent="0.25">
      <c r="A42" s="34" t="s">
        <v>34</v>
      </c>
      <c r="B42" s="13"/>
      <c r="C42" s="16">
        <f t="shared" si="2"/>
        <v>5387</v>
      </c>
      <c r="D42" s="16">
        <v>1500</v>
      </c>
      <c r="E42" s="14">
        <f t="shared" si="3"/>
        <v>4</v>
      </c>
      <c r="F42" s="15">
        <f t="shared" si="0"/>
        <v>0</v>
      </c>
      <c r="G42" s="14">
        <f t="shared" si="4"/>
        <v>0</v>
      </c>
    </row>
    <row r="43" spans="1:7" x14ac:dyDescent="0.25">
      <c r="A43" s="34" t="s">
        <v>36</v>
      </c>
      <c r="B43" s="13"/>
      <c r="C43" s="16">
        <f t="shared" si="2"/>
        <v>5387</v>
      </c>
      <c r="D43" s="16">
        <v>1500</v>
      </c>
      <c r="E43" s="14">
        <f t="shared" si="3"/>
        <v>4</v>
      </c>
      <c r="F43" s="15">
        <f t="shared" si="0"/>
        <v>0</v>
      </c>
      <c r="G43" s="14">
        <f t="shared" si="4"/>
        <v>0</v>
      </c>
    </row>
    <row r="44" spans="1:7" x14ac:dyDescent="0.25">
      <c r="A44" s="34" t="s">
        <v>38</v>
      </c>
      <c r="B44" s="13"/>
      <c r="C44" s="16">
        <f t="shared" si="2"/>
        <v>5387</v>
      </c>
      <c r="D44" s="16">
        <v>1500</v>
      </c>
      <c r="E44" s="14">
        <f t="shared" si="3"/>
        <v>4</v>
      </c>
      <c r="F44" s="15">
        <f t="shared" si="0"/>
        <v>0</v>
      </c>
      <c r="G44" s="14">
        <f t="shared" si="4"/>
        <v>0</v>
      </c>
    </row>
    <row r="45" spans="1:7" x14ac:dyDescent="0.25">
      <c r="A45" s="34" t="s">
        <v>40</v>
      </c>
      <c r="B45" s="13"/>
      <c r="C45" s="16">
        <f t="shared" si="2"/>
        <v>5387</v>
      </c>
      <c r="D45" s="16">
        <v>8600</v>
      </c>
      <c r="E45" s="14">
        <f t="shared" si="3"/>
        <v>1</v>
      </c>
      <c r="F45" s="15">
        <f t="shared" si="0"/>
        <v>0</v>
      </c>
      <c r="G45" s="14">
        <f t="shared" si="4"/>
        <v>0</v>
      </c>
    </row>
    <row r="46" spans="1:7" x14ac:dyDescent="0.25">
      <c r="A46" s="34" t="s">
        <v>42</v>
      </c>
      <c r="B46" s="13"/>
      <c r="C46" s="16">
        <f t="shared" si="2"/>
        <v>5387</v>
      </c>
      <c r="D46" s="16">
        <v>1500</v>
      </c>
      <c r="E46" s="14">
        <f t="shared" si="3"/>
        <v>4</v>
      </c>
      <c r="F46" s="15">
        <f t="shared" si="0"/>
        <v>0</v>
      </c>
      <c r="G46" s="14">
        <f t="shared" si="4"/>
        <v>0</v>
      </c>
    </row>
    <row r="47" spans="1:7" x14ac:dyDescent="0.25">
      <c r="A47" s="34" t="s">
        <v>44</v>
      </c>
      <c r="B47" s="13"/>
      <c r="C47" s="16">
        <f t="shared" si="2"/>
        <v>5387</v>
      </c>
      <c r="D47" s="16">
        <v>10000</v>
      </c>
      <c r="E47" s="14">
        <f t="shared" si="3"/>
        <v>1</v>
      </c>
      <c r="F47" s="15">
        <f t="shared" si="0"/>
        <v>0</v>
      </c>
      <c r="G47" s="14">
        <f t="shared" si="4"/>
        <v>0</v>
      </c>
    </row>
  </sheetData>
  <sortState xmlns:xlrd2="http://schemas.microsoft.com/office/spreadsheetml/2017/richdata2" ref="A5:G17">
    <sortCondition ref="A5:A17"/>
  </sortState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407C-DB61-4905-BD3E-5D7382379F93}">
  <dimension ref="A1:J47"/>
  <sheetViews>
    <sheetView view="pageLayout" zoomScaleNormal="100" workbookViewId="0">
      <selection activeCell="I14" sqref="I14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Scoring!$M$21</f>
        <v>13728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13728</v>
      </c>
      <c r="D6" s="16">
        <v>7100</v>
      </c>
      <c r="E6" s="14">
        <f>SUM(ROUNDUP(C6/D6,0))</f>
        <v>2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13728</v>
      </c>
      <c r="D7" s="16">
        <v>3700</v>
      </c>
      <c r="E7" s="14">
        <f t="shared" ref="E7:E47" si="3">SUM(ROUNDUP(C7/D7,0))</f>
        <v>4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13728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13728</v>
      </c>
      <c r="D9" s="16">
        <v>10000</v>
      </c>
      <c r="E9" s="14">
        <f t="shared" si="3"/>
        <v>2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13728</v>
      </c>
      <c r="D10" s="16">
        <v>10000</v>
      </c>
      <c r="E10" s="14">
        <f t="shared" si="3"/>
        <v>2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13728</v>
      </c>
      <c r="D11" s="16">
        <v>7900</v>
      </c>
      <c r="E11" s="14">
        <f t="shared" si="3"/>
        <v>2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13728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13728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13728</v>
      </c>
      <c r="D14" s="16">
        <v>2000</v>
      </c>
      <c r="E14" s="14">
        <f t="shared" si="3"/>
        <v>7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13728</v>
      </c>
      <c r="D15" s="16">
        <v>3000</v>
      </c>
      <c r="E15" s="14">
        <f t="shared" si="3"/>
        <v>5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13728</v>
      </c>
      <c r="D16" s="16">
        <v>8333</v>
      </c>
      <c r="E16" s="14">
        <f t="shared" si="3"/>
        <v>2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13728</v>
      </c>
      <c r="D17" s="16">
        <v>3500</v>
      </c>
      <c r="E17" s="14">
        <f t="shared" si="3"/>
        <v>4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13728</v>
      </c>
      <c r="D18" s="16">
        <v>6250</v>
      </c>
      <c r="E18" s="14">
        <f t="shared" si="3"/>
        <v>3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13728</v>
      </c>
      <c r="D19" s="16">
        <v>3000</v>
      </c>
      <c r="E19" s="14">
        <f t="shared" si="3"/>
        <v>5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13728</v>
      </c>
      <c r="D20" s="16">
        <v>1500</v>
      </c>
      <c r="E20" s="14">
        <f>SUM(ROUNDUP(C20/D20,0))</f>
        <v>10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13728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13728</v>
      </c>
      <c r="D22" s="16">
        <v>11100</v>
      </c>
      <c r="E22" s="14">
        <f t="shared" si="3"/>
        <v>2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13728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13728</v>
      </c>
      <c r="D24" s="16">
        <v>8300</v>
      </c>
      <c r="E24" s="14">
        <f t="shared" si="3"/>
        <v>2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13728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13728</v>
      </c>
      <c r="D26" s="16">
        <v>10000</v>
      </c>
      <c r="E26" s="14">
        <f t="shared" si="3"/>
        <v>2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13728</v>
      </c>
      <c r="D27" s="16">
        <v>1500</v>
      </c>
      <c r="E27" s="14">
        <f t="shared" si="3"/>
        <v>10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13728</v>
      </c>
      <c r="D28" s="16">
        <v>5200</v>
      </c>
      <c r="E28" s="14">
        <f t="shared" si="3"/>
        <v>3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13728</v>
      </c>
      <c r="D29" s="16">
        <v>4100</v>
      </c>
      <c r="E29" s="14">
        <f t="shared" si="3"/>
        <v>4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13728</v>
      </c>
      <c r="D30" s="16">
        <v>1700</v>
      </c>
      <c r="E30" s="14">
        <f t="shared" si="3"/>
        <v>9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13728</v>
      </c>
      <c r="D31" s="16">
        <v>5000</v>
      </c>
      <c r="E31" s="14">
        <f t="shared" si="3"/>
        <v>3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13728</v>
      </c>
      <c r="D32" s="16">
        <v>3500</v>
      </c>
      <c r="E32" s="14">
        <f t="shared" si="3"/>
        <v>4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13728</v>
      </c>
      <c r="D33" s="16">
        <v>1500</v>
      </c>
      <c r="E33" s="14">
        <f t="shared" si="3"/>
        <v>10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13728</v>
      </c>
      <c r="D34" s="16">
        <v>2500</v>
      </c>
      <c r="E34" s="14">
        <f t="shared" si="3"/>
        <v>6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13728</v>
      </c>
      <c r="D35" s="16">
        <v>5200</v>
      </c>
      <c r="E35" s="14">
        <f t="shared" si="3"/>
        <v>3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13728</v>
      </c>
      <c r="D36" s="16">
        <v>7600</v>
      </c>
      <c r="E36" s="14">
        <f t="shared" si="3"/>
        <v>2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13728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13728</v>
      </c>
      <c r="D38" s="16">
        <v>3000</v>
      </c>
      <c r="E38" s="14">
        <f t="shared" si="3"/>
        <v>5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13728</v>
      </c>
      <c r="D39" s="16">
        <v>1500</v>
      </c>
      <c r="E39" s="14">
        <f t="shared" si="3"/>
        <v>10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13728</v>
      </c>
      <c r="D40" s="16">
        <v>1500</v>
      </c>
      <c r="E40" s="14">
        <f t="shared" si="3"/>
        <v>10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13728</v>
      </c>
      <c r="D41" s="16">
        <v>1500</v>
      </c>
      <c r="E41" s="14">
        <f t="shared" si="3"/>
        <v>10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13728</v>
      </c>
      <c r="D42" s="16">
        <v>1500</v>
      </c>
      <c r="E42" s="14">
        <f t="shared" si="3"/>
        <v>10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13728</v>
      </c>
      <c r="D43" s="16">
        <v>1500</v>
      </c>
      <c r="E43" s="14">
        <f t="shared" si="3"/>
        <v>10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13728</v>
      </c>
      <c r="D44" s="16">
        <v>1500</v>
      </c>
      <c r="E44" s="14">
        <f t="shared" si="3"/>
        <v>10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13728</v>
      </c>
      <c r="D45" s="16">
        <v>8600</v>
      </c>
      <c r="E45" s="14">
        <f t="shared" si="3"/>
        <v>2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13728</v>
      </c>
      <c r="D46" s="16">
        <v>1500</v>
      </c>
      <c r="E46" s="14">
        <f t="shared" si="3"/>
        <v>10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13728</v>
      </c>
      <c r="D47" s="16">
        <v>10000</v>
      </c>
      <c r="E47" s="14">
        <f t="shared" si="3"/>
        <v>2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7C9E-8630-486C-8DB5-AA7F69539C50}">
  <dimension ref="A1:J47"/>
  <sheetViews>
    <sheetView view="pageLayout" zoomScaleNormal="100" workbookViewId="0">
      <selection activeCell="L21" sqref="L21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Scoring!$M$22</f>
        <v>5062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5062</v>
      </c>
      <c r="D6" s="16">
        <v>7100</v>
      </c>
      <c r="E6" s="14">
        <f>SUM(ROUNDUP(C6/D6,0))</f>
        <v>1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5062</v>
      </c>
      <c r="D7" s="16">
        <v>3700</v>
      </c>
      <c r="E7" s="14">
        <f t="shared" ref="E7:E47" si="3">SUM(ROUNDUP(C7/D7,0))</f>
        <v>2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5062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5062</v>
      </c>
      <c r="D9" s="16">
        <v>10000</v>
      </c>
      <c r="E9" s="14">
        <f t="shared" si="3"/>
        <v>1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5062</v>
      </c>
      <c r="D10" s="16">
        <v>10000</v>
      </c>
      <c r="E10" s="14">
        <f t="shared" si="3"/>
        <v>1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5062</v>
      </c>
      <c r="D11" s="16">
        <v>7900</v>
      </c>
      <c r="E11" s="14">
        <f t="shared" si="3"/>
        <v>1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5062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5062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5062</v>
      </c>
      <c r="D14" s="16">
        <v>2000</v>
      </c>
      <c r="E14" s="14">
        <f t="shared" si="3"/>
        <v>3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5062</v>
      </c>
      <c r="D15" s="16">
        <v>3000</v>
      </c>
      <c r="E15" s="14">
        <f t="shared" si="3"/>
        <v>2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5062</v>
      </c>
      <c r="D16" s="16">
        <v>8333</v>
      </c>
      <c r="E16" s="14">
        <f t="shared" si="3"/>
        <v>1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5062</v>
      </c>
      <c r="D17" s="16">
        <v>3500</v>
      </c>
      <c r="E17" s="14">
        <f t="shared" si="3"/>
        <v>2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5062</v>
      </c>
      <c r="D18" s="16">
        <v>6250</v>
      </c>
      <c r="E18" s="14">
        <f t="shared" si="3"/>
        <v>1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5062</v>
      </c>
      <c r="D19" s="16">
        <v>3000</v>
      </c>
      <c r="E19" s="14">
        <f t="shared" si="3"/>
        <v>2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5062</v>
      </c>
      <c r="D20" s="16">
        <v>1500</v>
      </c>
      <c r="E20" s="14">
        <f>SUM(ROUNDUP(C20/D20,0))</f>
        <v>4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5062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5062</v>
      </c>
      <c r="D22" s="16">
        <v>11100</v>
      </c>
      <c r="E22" s="14">
        <f t="shared" si="3"/>
        <v>1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5062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5062</v>
      </c>
      <c r="D24" s="16">
        <v>8300</v>
      </c>
      <c r="E24" s="14">
        <f t="shared" si="3"/>
        <v>1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5062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5062</v>
      </c>
      <c r="D26" s="16">
        <v>10000</v>
      </c>
      <c r="E26" s="14">
        <f t="shared" si="3"/>
        <v>1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5062</v>
      </c>
      <c r="D27" s="16">
        <v>1500</v>
      </c>
      <c r="E27" s="14">
        <f t="shared" si="3"/>
        <v>4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5062</v>
      </c>
      <c r="D28" s="16">
        <v>5200</v>
      </c>
      <c r="E28" s="14">
        <f t="shared" si="3"/>
        <v>1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5062</v>
      </c>
      <c r="D29" s="16">
        <v>4100</v>
      </c>
      <c r="E29" s="14">
        <f t="shared" si="3"/>
        <v>2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5062</v>
      </c>
      <c r="D30" s="16">
        <v>1700</v>
      </c>
      <c r="E30" s="14">
        <f t="shared" si="3"/>
        <v>3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5062</v>
      </c>
      <c r="D31" s="16">
        <v>5000</v>
      </c>
      <c r="E31" s="14">
        <f t="shared" si="3"/>
        <v>2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5062</v>
      </c>
      <c r="D32" s="16">
        <v>3500</v>
      </c>
      <c r="E32" s="14">
        <f t="shared" si="3"/>
        <v>2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5062</v>
      </c>
      <c r="D33" s="16">
        <v>1500</v>
      </c>
      <c r="E33" s="14">
        <f t="shared" si="3"/>
        <v>4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5062</v>
      </c>
      <c r="D34" s="16">
        <v>2500</v>
      </c>
      <c r="E34" s="14">
        <f t="shared" si="3"/>
        <v>3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5062</v>
      </c>
      <c r="D35" s="16">
        <v>5200</v>
      </c>
      <c r="E35" s="14">
        <f t="shared" si="3"/>
        <v>1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5062</v>
      </c>
      <c r="D36" s="16">
        <v>7600</v>
      </c>
      <c r="E36" s="14">
        <f t="shared" si="3"/>
        <v>1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5062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5062</v>
      </c>
      <c r="D38" s="16">
        <v>3000</v>
      </c>
      <c r="E38" s="14">
        <f t="shared" si="3"/>
        <v>2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5062</v>
      </c>
      <c r="D39" s="16">
        <v>1500</v>
      </c>
      <c r="E39" s="14">
        <f t="shared" si="3"/>
        <v>4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5062</v>
      </c>
      <c r="D40" s="16">
        <v>1500</v>
      </c>
      <c r="E40" s="14">
        <f t="shared" si="3"/>
        <v>4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5062</v>
      </c>
      <c r="D41" s="16">
        <v>1500</v>
      </c>
      <c r="E41" s="14">
        <f t="shared" si="3"/>
        <v>4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5062</v>
      </c>
      <c r="D42" s="16">
        <v>1500</v>
      </c>
      <c r="E42" s="14">
        <f t="shared" si="3"/>
        <v>4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5062</v>
      </c>
      <c r="D43" s="16">
        <v>1500</v>
      </c>
      <c r="E43" s="14">
        <f t="shared" si="3"/>
        <v>4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5062</v>
      </c>
      <c r="D44" s="16">
        <v>1500</v>
      </c>
      <c r="E44" s="14">
        <f t="shared" si="3"/>
        <v>4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5062</v>
      </c>
      <c r="D45" s="16">
        <v>8600</v>
      </c>
      <c r="E45" s="14">
        <f t="shared" si="3"/>
        <v>1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5062</v>
      </c>
      <c r="D46" s="16">
        <v>1500</v>
      </c>
      <c r="E46" s="14">
        <f t="shared" si="3"/>
        <v>4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5062</v>
      </c>
      <c r="D47" s="16">
        <v>10000</v>
      </c>
      <c r="E47" s="14">
        <f t="shared" si="3"/>
        <v>1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F829C-579F-4AE8-8B1A-8D65F2273E5E}">
  <dimension ref="A1:J47"/>
  <sheetViews>
    <sheetView view="pageLayout" zoomScaleNormal="100" workbookViewId="0">
      <selection activeCell="J16" sqref="J16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Scoring!$M$23</f>
        <v>11719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11719</v>
      </c>
      <c r="D6" s="16">
        <v>7100</v>
      </c>
      <c r="E6" s="14">
        <f>SUM(ROUNDUP(C6/D6,0))</f>
        <v>2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11719</v>
      </c>
      <c r="D7" s="16">
        <v>3700</v>
      </c>
      <c r="E7" s="14">
        <f t="shared" ref="E7:E47" si="3">SUM(ROUNDUP(C7/D7,0))</f>
        <v>4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11719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11719</v>
      </c>
      <c r="D9" s="16">
        <v>10000</v>
      </c>
      <c r="E9" s="14">
        <f t="shared" si="3"/>
        <v>2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11719</v>
      </c>
      <c r="D10" s="16">
        <v>10000</v>
      </c>
      <c r="E10" s="14">
        <f t="shared" si="3"/>
        <v>2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11719</v>
      </c>
      <c r="D11" s="16">
        <v>7900</v>
      </c>
      <c r="E11" s="14">
        <f t="shared" si="3"/>
        <v>2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11719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11719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11719</v>
      </c>
      <c r="D14" s="16">
        <v>2000</v>
      </c>
      <c r="E14" s="14">
        <f t="shared" si="3"/>
        <v>6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11719</v>
      </c>
      <c r="D15" s="16">
        <v>3000</v>
      </c>
      <c r="E15" s="14">
        <f t="shared" si="3"/>
        <v>4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11719</v>
      </c>
      <c r="D16" s="16">
        <v>8333</v>
      </c>
      <c r="E16" s="14">
        <f t="shared" si="3"/>
        <v>2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11719</v>
      </c>
      <c r="D17" s="16">
        <v>3500</v>
      </c>
      <c r="E17" s="14">
        <f t="shared" si="3"/>
        <v>4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11719</v>
      </c>
      <c r="D18" s="16">
        <v>6250</v>
      </c>
      <c r="E18" s="14">
        <f t="shared" si="3"/>
        <v>2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11719</v>
      </c>
      <c r="D19" s="16">
        <v>3000</v>
      </c>
      <c r="E19" s="14">
        <f t="shared" si="3"/>
        <v>4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11719</v>
      </c>
      <c r="D20" s="16">
        <v>1500</v>
      </c>
      <c r="E20" s="14">
        <f>SUM(ROUNDUP(C20/D20,0))</f>
        <v>8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11719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11719</v>
      </c>
      <c r="D22" s="16">
        <v>11100</v>
      </c>
      <c r="E22" s="14">
        <f t="shared" si="3"/>
        <v>2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11719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11719</v>
      </c>
      <c r="D24" s="16">
        <v>8300</v>
      </c>
      <c r="E24" s="14">
        <f t="shared" si="3"/>
        <v>2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11719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11719</v>
      </c>
      <c r="D26" s="16">
        <v>10000</v>
      </c>
      <c r="E26" s="14">
        <f t="shared" si="3"/>
        <v>2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11719</v>
      </c>
      <c r="D27" s="16">
        <v>1500</v>
      </c>
      <c r="E27" s="14">
        <f t="shared" si="3"/>
        <v>8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11719</v>
      </c>
      <c r="D28" s="16">
        <v>5200</v>
      </c>
      <c r="E28" s="14">
        <f t="shared" si="3"/>
        <v>3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11719</v>
      </c>
      <c r="D29" s="16">
        <v>4100</v>
      </c>
      <c r="E29" s="14">
        <f t="shared" si="3"/>
        <v>3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11719</v>
      </c>
      <c r="D30" s="16">
        <v>1700</v>
      </c>
      <c r="E30" s="14">
        <f t="shared" si="3"/>
        <v>7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11719</v>
      </c>
      <c r="D31" s="16">
        <v>5000</v>
      </c>
      <c r="E31" s="14">
        <f t="shared" si="3"/>
        <v>3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11719</v>
      </c>
      <c r="D32" s="16">
        <v>3500</v>
      </c>
      <c r="E32" s="14">
        <f t="shared" si="3"/>
        <v>4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11719</v>
      </c>
      <c r="D33" s="16">
        <v>1500</v>
      </c>
      <c r="E33" s="14">
        <f t="shared" si="3"/>
        <v>8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11719</v>
      </c>
      <c r="D34" s="16">
        <v>2500</v>
      </c>
      <c r="E34" s="14">
        <f t="shared" si="3"/>
        <v>5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11719</v>
      </c>
      <c r="D35" s="16">
        <v>5200</v>
      </c>
      <c r="E35" s="14">
        <f t="shared" si="3"/>
        <v>3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11719</v>
      </c>
      <c r="D36" s="16">
        <v>7600</v>
      </c>
      <c r="E36" s="14">
        <f t="shared" si="3"/>
        <v>2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11719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11719</v>
      </c>
      <c r="D38" s="16">
        <v>3000</v>
      </c>
      <c r="E38" s="14">
        <f t="shared" si="3"/>
        <v>4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11719</v>
      </c>
      <c r="D39" s="16">
        <v>1500</v>
      </c>
      <c r="E39" s="14">
        <f t="shared" si="3"/>
        <v>8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11719</v>
      </c>
      <c r="D40" s="16">
        <v>1500</v>
      </c>
      <c r="E40" s="14">
        <f t="shared" si="3"/>
        <v>8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11719</v>
      </c>
      <c r="D41" s="16">
        <v>1500</v>
      </c>
      <c r="E41" s="14">
        <f t="shared" si="3"/>
        <v>8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11719</v>
      </c>
      <c r="D42" s="16">
        <v>1500</v>
      </c>
      <c r="E42" s="14">
        <f t="shared" si="3"/>
        <v>8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11719</v>
      </c>
      <c r="D43" s="16">
        <v>1500</v>
      </c>
      <c r="E43" s="14">
        <f t="shared" si="3"/>
        <v>8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11719</v>
      </c>
      <c r="D44" s="16">
        <v>1500</v>
      </c>
      <c r="E44" s="14">
        <f t="shared" si="3"/>
        <v>8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11719</v>
      </c>
      <c r="D45" s="16">
        <v>8600</v>
      </c>
      <c r="E45" s="14">
        <f t="shared" si="3"/>
        <v>2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11719</v>
      </c>
      <c r="D46" s="16">
        <v>1500</v>
      </c>
      <c r="E46" s="14">
        <f t="shared" si="3"/>
        <v>8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11719</v>
      </c>
      <c r="D47" s="16">
        <v>10000</v>
      </c>
      <c r="E47" s="14">
        <f t="shared" si="3"/>
        <v>2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3BBF-3E32-463F-98F7-C17D2FBB22FD}">
  <dimension ref="A1:J47"/>
  <sheetViews>
    <sheetView view="pageLayout" zoomScaleNormal="100" workbookViewId="0">
      <selection activeCell="I15" sqref="I15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Scoring!$M$24</f>
        <v>12577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12577</v>
      </c>
      <c r="D6" s="16">
        <v>7100</v>
      </c>
      <c r="E6" s="14">
        <f>SUM(ROUNDUP(C6/D6,0))</f>
        <v>2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12577</v>
      </c>
      <c r="D7" s="16">
        <v>3700</v>
      </c>
      <c r="E7" s="14">
        <f t="shared" ref="E7:E47" si="3">SUM(ROUNDUP(C7/D7,0))</f>
        <v>4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12577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12577</v>
      </c>
      <c r="D9" s="16">
        <v>10000</v>
      </c>
      <c r="E9" s="14">
        <f t="shared" si="3"/>
        <v>2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12577</v>
      </c>
      <c r="D10" s="16">
        <v>10000</v>
      </c>
      <c r="E10" s="14">
        <f t="shared" si="3"/>
        <v>2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12577</v>
      </c>
      <c r="D11" s="16">
        <v>7900</v>
      </c>
      <c r="E11" s="14">
        <f t="shared" si="3"/>
        <v>2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12577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12577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12577</v>
      </c>
      <c r="D14" s="16">
        <v>2000</v>
      </c>
      <c r="E14" s="14">
        <f t="shared" si="3"/>
        <v>7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12577</v>
      </c>
      <c r="D15" s="16">
        <v>3000</v>
      </c>
      <c r="E15" s="14">
        <f t="shared" si="3"/>
        <v>5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12577</v>
      </c>
      <c r="D16" s="16">
        <v>8333</v>
      </c>
      <c r="E16" s="14">
        <f t="shared" si="3"/>
        <v>2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12577</v>
      </c>
      <c r="D17" s="16">
        <v>3500</v>
      </c>
      <c r="E17" s="14">
        <f t="shared" si="3"/>
        <v>4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12577</v>
      </c>
      <c r="D18" s="16">
        <v>6250</v>
      </c>
      <c r="E18" s="14">
        <f t="shared" si="3"/>
        <v>3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12577</v>
      </c>
      <c r="D19" s="16">
        <v>3000</v>
      </c>
      <c r="E19" s="14">
        <f t="shared" si="3"/>
        <v>5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12577</v>
      </c>
      <c r="D20" s="16">
        <v>1500</v>
      </c>
      <c r="E20" s="14">
        <f>SUM(ROUNDUP(C20/D20,0))</f>
        <v>9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12577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12577</v>
      </c>
      <c r="D22" s="16">
        <v>11100</v>
      </c>
      <c r="E22" s="14">
        <f t="shared" si="3"/>
        <v>2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12577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12577</v>
      </c>
      <c r="D24" s="16">
        <v>8300</v>
      </c>
      <c r="E24" s="14">
        <f t="shared" si="3"/>
        <v>2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12577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12577</v>
      </c>
      <c r="D26" s="16">
        <v>10000</v>
      </c>
      <c r="E26" s="14">
        <f t="shared" si="3"/>
        <v>2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12577</v>
      </c>
      <c r="D27" s="16">
        <v>1500</v>
      </c>
      <c r="E27" s="14">
        <f t="shared" si="3"/>
        <v>9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12577</v>
      </c>
      <c r="D28" s="16">
        <v>5200</v>
      </c>
      <c r="E28" s="14">
        <f t="shared" si="3"/>
        <v>3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12577</v>
      </c>
      <c r="D29" s="16">
        <v>4100</v>
      </c>
      <c r="E29" s="14">
        <f t="shared" si="3"/>
        <v>4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12577</v>
      </c>
      <c r="D30" s="16">
        <v>1700</v>
      </c>
      <c r="E30" s="14">
        <f t="shared" si="3"/>
        <v>8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12577</v>
      </c>
      <c r="D31" s="16">
        <v>5000</v>
      </c>
      <c r="E31" s="14">
        <f t="shared" si="3"/>
        <v>3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12577</v>
      </c>
      <c r="D32" s="16">
        <v>3500</v>
      </c>
      <c r="E32" s="14">
        <f t="shared" si="3"/>
        <v>4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12577</v>
      </c>
      <c r="D33" s="16">
        <v>1500</v>
      </c>
      <c r="E33" s="14">
        <f t="shared" si="3"/>
        <v>9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12577</v>
      </c>
      <c r="D34" s="16">
        <v>2500</v>
      </c>
      <c r="E34" s="14">
        <f t="shared" si="3"/>
        <v>6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12577</v>
      </c>
      <c r="D35" s="16">
        <v>5200</v>
      </c>
      <c r="E35" s="14">
        <f t="shared" si="3"/>
        <v>3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12577</v>
      </c>
      <c r="D36" s="16">
        <v>7600</v>
      </c>
      <c r="E36" s="14">
        <f t="shared" si="3"/>
        <v>2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12577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12577</v>
      </c>
      <c r="D38" s="16">
        <v>3000</v>
      </c>
      <c r="E38" s="14">
        <f t="shared" si="3"/>
        <v>5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12577</v>
      </c>
      <c r="D39" s="16">
        <v>1500</v>
      </c>
      <c r="E39" s="14">
        <f t="shared" si="3"/>
        <v>9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12577</v>
      </c>
      <c r="D40" s="16">
        <v>1500</v>
      </c>
      <c r="E40" s="14">
        <f t="shared" si="3"/>
        <v>9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12577</v>
      </c>
      <c r="D41" s="16">
        <v>1500</v>
      </c>
      <c r="E41" s="14">
        <f t="shared" si="3"/>
        <v>9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12577</v>
      </c>
      <c r="D42" s="16">
        <v>1500</v>
      </c>
      <c r="E42" s="14">
        <f t="shared" si="3"/>
        <v>9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12577</v>
      </c>
      <c r="D43" s="16">
        <v>1500</v>
      </c>
      <c r="E43" s="14">
        <f t="shared" si="3"/>
        <v>9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12577</v>
      </c>
      <c r="D44" s="16">
        <v>1500</v>
      </c>
      <c r="E44" s="14">
        <f t="shared" si="3"/>
        <v>9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12577</v>
      </c>
      <c r="D45" s="16">
        <v>8600</v>
      </c>
      <c r="E45" s="14">
        <f t="shared" si="3"/>
        <v>2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12577</v>
      </c>
      <c r="D46" s="16">
        <v>1500</v>
      </c>
      <c r="E46" s="14">
        <f t="shared" si="3"/>
        <v>9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12577</v>
      </c>
      <c r="D47" s="16">
        <v>10000</v>
      </c>
      <c r="E47" s="14">
        <f t="shared" si="3"/>
        <v>2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F707-49D1-41C7-B0D0-CDB2623E2DC2}">
  <dimension ref="A1:J47"/>
  <sheetViews>
    <sheetView view="pageLayout" zoomScaleNormal="100" workbookViewId="0">
      <selection activeCell="I15" sqref="I15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Scoring!$M$25</f>
        <v>5647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5647</v>
      </c>
      <c r="D6" s="16">
        <v>7100</v>
      </c>
      <c r="E6" s="14">
        <f>SUM(ROUNDUP(C6/D6,0))</f>
        <v>1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5647</v>
      </c>
      <c r="D7" s="16">
        <v>3700</v>
      </c>
      <c r="E7" s="14">
        <f t="shared" ref="E7:E47" si="3">SUM(ROUNDUP(C7/D7,0))</f>
        <v>2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5647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5647</v>
      </c>
      <c r="D9" s="16">
        <v>10000</v>
      </c>
      <c r="E9" s="14">
        <f t="shared" si="3"/>
        <v>1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5647</v>
      </c>
      <c r="D10" s="16">
        <v>10000</v>
      </c>
      <c r="E10" s="14">
        <f t="shared" si="3"/>
        <v>1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5647</v>
      </c>
      <c r="D11" s="16">
        <v>7900</v>
      </c>
      <c r="E11" s="14">
        <f t="shared" si="3"/>
        <v>1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5647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5647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5647</v>
      </c>
      <c r="D14" s="16">
        <v>2000</v>
      </c>
      <c r="E14" s="14">
        <f t="shared" si="3"/>
        <v>3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5647</v>
      </c>
      <c r="D15" s="16">
        <v>3000</v>
      </c>
      <c r="E15" s="14">
        <f t="shared" si="3"/>
        <v>2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5647</v>
      </c>
      <c r="D16" s="16">
        <v>8333</v>
      </c>
      <c r="E16" s="14">
        <f t="shared" si="3"/>
        <v>1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5647</v>
      </c>
      <c r="D17" s="16">
        <v>3500</v>
      </c>
      <c r="E17" s="14">
        <f t="shared" si="3"/>
        <v>2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5647</v>
      </c>
      <c r="D18" s="16">
        <v>6250</v>
      </c>
      <c r="E18" s="14">
        <f t="shared" si="3"/>
        <v>1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5647</v>
      </c>
      <c r="D19" s="16">
        <v>3000</v>
      </c>
      <c r="E19" s="14">
        <f t="shared" si="3"/>
        <v>2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5647</v>
      </c>
      <c r="D20" s="16">
        <v>1500</v>
      </c>
      <c r="E20" s="14">
        <f>SUM(ROUNDUP(C20/D20,0))</f>
        <v>4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5647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5647</v>
      </c>
      <c r="D22" s="16">
        <v>11100</v>
      </c>
      <c r="E22" s="14">
        <f t="shared" si="3"/>
        <v>1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5647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5647</v>
      </c>
      <c r="D24" s="16">
        <v>8300</v>
      </c>
      <c r="E24" s="14">
        <f t="shared" si="3"/>
        <v>1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5647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5647</v>
      </c>
      <c r="D26" s="16">
        <v>10000</v>
      </c>
      <c r="E26" s="14">
        <f t="shared" si="3"/>
        <v>1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5647</v>
      </c>
      <c r="D27" s="16">
        <v>1500</v>
      </c>
      <c r="E27" s="14">
        <f t="shared" si="3"/>
        <v>4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5647</v>
      </c>
      <c r="D28" s="16">
        <v>5200</v>
      </c>
      <c r="E28" s="14">
        <f t="shared" si="3"/>
        <v>2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5647</v>
      </c>
      <c r="D29" s="16">
        <v>4100</v>
      </c>
      <c r="E29" s="14">
        <f t="shared" si="3"/>
        <v>2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5647</v>
      </c>
      <c r="D30" s="16">
        <v>1700</v>
      </c>
      <c r="E30" s="14">
        <f t="shared" si="3"/>
        <v>4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5647</v>
      </c>
      <c r="D31" s="16">
        <v>5000</v>
      </c>
      <c r="E31" s="14">
        <f t="shared" si="3"/>
        <v>2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5647</v>
      </c>
      <c r="D32" s="16">
        <v>3500</v>
      </c>
      <c r="E32" s="14">
        <f t="shared" si="3"/>
        <v>2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5647</v>
      </c>
      <c r="D33" s="16">
        <v>1500</v>
      </c>
      <c r="E33" s="14">
        <f t="shared" si="3"/>
        <v>4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5647</v>
      </c>
      <c r="D34" s="16">
        <v>2500</v>
      </c>
      <c r="E34" s="14">
        <f t="shared" si="3"/>
        <v>3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5647</v>
      </c>
      <c r="D35" s="16">
        <v>5200</v>
      </c>
      <c r="E35" s="14">
        <f t="shared" si="3"/>
        <v>2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5647</v>
      </c>
      <c r="D36" s="16">
        <v>7600</v>
      </c>
      <c r="E36" s="14">
        <f t="shared" si="3"/>
        <v>1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5647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5647</v>
      </c>
      <c r="D38" s="16">
        <v>3000</v>
      </c>
      <c r="E38" s="14">
        <f t="shared" si="3"/>
        <v>2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5647</v>
      </c>
      <c r="D39" s="16">
        <v>1500</v>
      </c>
      <c r="E39" s="14">
        <f t="shared" si="3"/>
        <v>4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5647</v>
      </c>
      <c r="D40" s="16">
        <v>1500</v>
      </c>
      <c r="E40" s="14">
        <f t="shared" si="3"/>
        <v>4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5647</v>
      </c>
      <c r="D41" s="16">
        <v>1500</v>
      </c>
      <c r="E41" s="14">
        <f t="shared" si="3"/>
        <v>4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5647</v>
      </c>
      <c r="D42" s="16">
        <v>1500</v>
      </c>
      <c r="E42" s="14">
        <f t="shared" si="3"/>
        <v>4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5647</v>
      </c>
      <c r="D43" s="16">
        <v>1500</v>
      </c>
      <c r="E43" s="14">
        <f t="shared" si="3"/>
        <v>4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5647</v>
      </c>
      <c r="D44" s="16">
        <v>1500</v>
      </c>
      <c r="E44" s="14">
        <f t="shared" si="3"/>
        <v>4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5647</v>
      </c>
      <c r="D45" s="16">
        <v>8600</v>
      </c>
      <c r="E45" s="14">
        <f t="shared" si="3"/>
        <v>1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5647</v>
      </c>
      <c r="D46" s="16">
        <v>1500</v>
      </c>
      <c r="E46" s="14">
        <f t="shared" si="3"/>
        <v>4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5647</v>
      </c>
      <c r="D47" s="16">
        <v>10000</v>
      </c>
      <c r="E47" s="14">
        <f t="shared" si="3"/>
        <v>1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D2C8-1253-48D0-B2E1-D381DA0F4DA4}">
  <dimension ref="A1:J47"/>
  <sheetViews>
    <sheetView view="pageLayout" zoomScaleNormal="100" workbookViewId="0">
      <selection activeCell="I14" sqref="I14"/>
    </sheetView>
  </sheetViews>
  <sheetFormatPr defaultRowHeight="15" x14ac:dyDescent="0.25"/>
  <cols>
    <col min="1" max="1" width="60.5703125" customWidth="1"/>
    <col min="2" max="2" width="12.85546875" style="1" customWidth="1"/>
    <col min="3" max="3" width="12" style="1" customWidth="1"/>
    <col min="4" max="4" width="12.5703125" customWidth="1"/>
    <col min="5" max="5" width="14.7109375" style="1" customWidth="1"/>
    <col min="6" max="6" width="13.42578125" customWidth="1"/>
    <col min="7" max="7" width="9.140625" customWidth="1"/>
    <col min="9" max="9" width="24.28515625" style="1" customWidth="1"/>
    <col min="10" max="10" width="6.5703125" bestFit="1" customWidth="1"/>
    <col min="11" max="11" width="11.42578125" bestFit="1" customWidth="1"/>
    <col min="12" max="12" width="10" bestFit="1" customWidth="1"/>
  </cols>
  <sheetData>
    <row r="1" spans="1:10" x14ac:dyDescent="0.25">
      <c r="A1" s="12" t="s">
        <v>104</v>
      </c>
      <c r="B1" s="3"/>
      <c r="C1" s="3"/>
      <c r="D1" s="4"/>
      <c r="E1" s="5"/>
      <c r="F1" s="4"/>
      <c r="G1" s="4"/>
      <c r="H1" s="4"/>
      <c r="I1" s="5"/>
      <c r="J1" s="4"/>
    </row>
    <row r="2" spans="1:10" x14ac:dyDescent="0.25">
      <c r="A2" s="29">
        <f>IFERROR(SUM(G5:G47),0)</f>
        <v>0</v>
      </c>
      <c r="B2" s="6"/>
      <c r="C2" s="5"/>
      <c r="D2" s="4"/>
      <c r="E2" s="5"/>
      <c r="F2" s="4"/>
      <c r="G2" s="4"/>
      <c r="H2" s="4"/>
      <c r="I2" s="5"/>
      <c r="J2" s="4"/>
    </row>
    <row r="3" spans="1:10" x14ac:dyDescent="0.25">
      <c r="A3" s="1"/>
      <c r="B3" s="5"/>
      <c r="C3" s="5"/>
      <c r="D3" s="4"/>
      <c r="E3" s="5"/>
      <c r="F3" s="4"/>
      <c r="G3" s="4"/>
      <c r="H3" s="4"/>
      <c r="I3" s="5"/>
      <c r="J3" s="4"/>
    </row>
    <row r="4" spans="1:10" ht="44.25" customHeight="1" x14ac:dyDescent="0.25">
      <c r="A4" s="35" t="s">
        <v>50</v>
      </c>
      <c r="B4" s="36" t="s">
        <v>53</v>
      </c>
      <c r="C4" s="36" t="s">
        <v>56</v>
      </c>
      <c r="D4" s="36" t="s">
        <v>57</v>
      </c>
      <c r="E4" s="36" t="s">
        <v>59</v>
      </c>
      <c r="F4" s="36" t="s">
        <v>61</v>
      </c>
      <c r="G4" s="36" t="s">
        <v>70</v>
      </c>
      <c r="H4" s="7"/>
      <c r="I4" s="10" t="s">
        <v>105</v>
      </c>
      <c r="J4" s="35" t="s">
        <v>106</v>
      </c>
    </row>
    <row r="5" spans="1:10" x14ac:dyDescent="0.25">
      <c r="A5" s="34" t="s">
        <v>3</v>
      </c>
      <c r="B5" s="13"/>
      <c r="C5" s="16">
        <f>Scoring!$M$26</f>
        <v>6395</v>
      </c>
      <c r="D5" s="16">
        <v>20000</v>
      </c>
      <c r="E5" s="14">
        <f>SUM(ROUNDUP(C5/D5,0))</f>
        <v>1</v>
      </c>
      <c r="F5" s="15">
        <f t="shared" ref="F5:F47" si="0">IF(B5&gt;E5,100%,IFERROR(SUM(B5/E5),0))</f>
        <v>0</v>
      </c>
      <c r="G5" s="14">
        <f t="shared" ref="G5:G47" si="1">VLOOKUP(F5,$I$5:$J$9,2)</f>
        <v>0</v>
      </c>
      <c r="H5" s="8"/>
      <c r="I5" s="11">
        <v>0</v>
      </c>
      <c r="J5" s="28">
        <f>Scoring!$J$9*Scoring!$I5</f>
        <v>0</v>
      </c>
    </row>
    <row r="6" spans="1:10" x14ac:dyDescent="0.25">
      <c r="A6" s="34" t="s">
        <v>5</v>
      </c>
      <c r="B6" s="13"/>
      <c r="C6" s="16">
        <f t="shared" ref="C6:C47" si="2">$C$5</f>
        <v>6395</v>
      </c>
      <c r="D6" s="16">
        <v>7100</v>
      </c>
      <c r="E6" s="14">
        <f>SUM(ROUNDUP(C6/D6,0))</f>
        <v>1</v>
      </c>
      <c r="F6" s="15">
        <f>IF(B6&gt;E6,100%,IFERROR(SUM(B6/E6),0))</f>
        <v>0</v>
      </c>
      <c r="G6" s="14">
        <f t="shared" si="1"/>
        <v>0</v>
      </c>
      <c r="I6" s="11">
        <v>0.01</v>
      </c>
      <c r="J6" s="28">
        <f>Scoring!$J$9*Scoring!$I6</f>
        <v>9</v>
      </c>
    </row>
    <row r="7" spans="1:10" x14ac:dyDescent="0.25">
      <c r="A7" s="34" t="s">
        <v>7</v>
      </c>
      <c r="B7" s="13"/>
      <c r="C7" s="16">
        <f>$C$5</f>
        <v>6395</v>
      </c>
      <c r="D7" s="16">
        <v>3700</v>
      </c>
      <c r="E7" s="14">
        <f t="shared" ref="E7:E47" si="3">SUM(ROUNDUP(C7/D7,0))</f>
        <v>2</v>
      </c>
      <c r="F7" s="15">
        <f t="shared" si="0"/>
        <v>0</v>
      </c>
      <c r="G7" s="14">
        <f t="shared" si="1"/>
        <v>0</v>
      </c>
      <c r="H7" s="8"/>
      <c r="I7" s="11">
        <v>0.251</v>
      </c>
      <c r="J7" s="28">
        <f>Scoring!$J$9*Scoring!$I7</f>
        <v>14</v>
      </c>
    </row>
    <row r="8" spans="1:10" x14ac:dyDescent="0.25">
      <c r="A8" s="34" t="s">
        <v>9</v>
      </c>
      <c r="B8" s="13"/>
      <c r="C8" s="16">
        <f t="shared" si="2"/>
        <v>6395</v>
      </c>
      <c r="D8" s="16">
        <v>16667</v>
      </c>
      <c r="E8" s="14">
        <f t="shared" si="3"/>
        <v>1</v>
      </c>
      <c r="F8" s="15">
        <f t="shared" si="0"/>
        <v>0</v>
      </c>
      <c r="G8" s="14">
        <f t="shared" si="1"/>
        <v>0</v>
      </c>
      <c r="H8" s="8"/>
      <c r="I8" s="11">
        <v>0.501</v>
      </c>
      <c r="J8" s="28">
        <f>Scoring!$J$9*Scoring!$I8</f>
        <v>19</v>
      </c>
    </row>
    <row r="9" spans="1:10" x14ac:dyDescent="0.25">
      <c r="A9" s="34" t="s">
        <v>11</v>
      </c>
      <c r="B9" s="13"/>
      <c r="C9" s="16">
        <f t="shared" si="2"/>
        <v>6395</v>
      </c>
      <c r="D9" s="16">
        <v>10000</v>
      </c>
      <c r="E9" s="14">
        <f t="shared" si="3"/>
        <v>1</v>
      </c>
      <c r="F9" s="15">
        <f t="shared" si="0"/>
        <v>0</v>
      </c>
      <c r="G9" s="14">
        <f t="shared" si="1"/>
        <v>0</v>
      </c>
      <c r="H9" s="8"/>
      <c r="I9" s="11">
        <v>0.751</v>
      </c>
      <c r="J9" s="28">
        <f>Scoring!$J$9*Scoring!$I9</f>
        <v>24</v>
      </c>
    </row>
    <row r="10" spans="1:10" x14ac:dyDescent="0.25">
      <c r="A10" s="34" t="s">
        <v>13</v>
      </c>
      <c r="B10" s="13"/>
      <c r="C10" s="16">
        <f t="shared" si="2"/>
        <v>6395</v>
      </c>
      <c r="D10" s="16">
        <v>10000</v>
      </c>
      <c r="E10" s="14">
        <f t="shared" si="3"/>
        <v>1</v>
      </c>
      <c r="F10" s="15">
        <f t="shared" si="0"/>
        <v>0</v>
      </c>
      <c r="G10" s="14">
        <f t="shared" si="1"/>
        <v>0</v>
      </c>
      <c r="H10" s="8"/>
    </row>
    <row r="11" spans="1:10" x14ac:dyDescent="0.25">
      <c r="A11" s="34" t="s">
        <v>15</v>
      </c>
      <c r="B11" s="13"/>
      <c r="C11" s="16">
        <f t="shared" si="2"/>
        <v>6395</v>
      </c>
      <c r="D11" s="16">
        <v>7900</v>
      </c>
      <c r="E11" s="14">
        <f t="shared" si="3"/>
        <v>1</v>
      </c>
      <c r="F11" s="15">
        <f t="shared" si="0"/>
        <v>0</v>
      </c>
      <c r="G11" s="14">
        <f t="shared" si="1"/>
        <v>0</v>
      </c>
      <c r="H11" s="8"/>
      <c r="I11" s="9"/>
    </row>
    <row r="12" spans="1:10" x14ac:dyDescent="0.25">
      <c r="A12" s="34" t="s">
        <v>17</v>
      </c>
      <c r="B12" s="13"/>
      <c r="C12" s="16">
        <f t="shared" si="2"/>
        <v>6395</v>
      </c>
      <c r="D12" s="16">
        <v>25000</v>
      </c>
      <c r="E12" s="14">
        <f t="shared" si="3"/>
        <v>1</v>
      </c>
      <c r="F12" s="15">
        <f t="shared" si="0"/>
        <v>0</v>
      </c>
      <c r="G12" s="14">
        <f t="shared" si="1"/>
        <v>0</v>
      </c>
      <c r="H12" s="8"/>
      <c r="I12" s="9"/>
    </row>
    <row r="13" spans="1:10" x14ac:dyDescent="0.25">
      <c r="A13" s="34" t="s">
        <v>19</v>
      </c>
      <c r="B13" s="13"/>
      <c r="C13" s="16">
        <f t="shared" si="2"/>
        <v>6395</v>
      </c>
      <c r="D13" s="16">
        <v>20000</v>
      </c>
      <c r="E13" s="14">
        <f t="shared" si="3"/>
        <v>1</v>
      </c>
      <c r="F13" s="15">
        <f t="shared" si="0"/>
        <v>0</v>
      </c>
      <c r="G13" s="14">
        <f t="shared" si="1"/>
        <v>0</v>
      </c>
      <c r="H13" s="8"/>
      <c r="I13" s="9"/>
    </row>
    <row r="14" spans="1:10" ht="30" x14ac:dyDescent="0.25">
      <c r="A14" s="30" t="s">
        <v>21</v>
      </c>
      <c r="B14" s="13"/>
      <c r="C14" s="16">
        <f t="shared" si="2"/>
        <v>6395</v>
      </c>
      <c r="D14" s="16">
        <v>2000</v>
      </c>
      <c r="E14" s="14">
        <f t="shared" si="3"/>
        <v>4</v>
      </c>
      <c r="F14" s="15">
        <f t="shared" si="0"/>
        <v>0</v>
      </c>
      <c r="G14" s="14">
        <f t="shared" si="1"/>
        <v>0</v>
      </c>
      <c r="H14" s="8"/>
      <c r="I14" s="9"/>
    </row>
    <row r="15" spans="1:10" ht="30" x14ac:dyDescent="0.25">
      <c r="A15" s="1" t="s">
        <v>23</v>
      </c>
      <c r="B15" s="13"/>
      <c r="C15" s="16">
        <f t="shared" si="2"/>
        <v>6395</v>
      </c>
      <c r="D15" s="16">
        <v>3000</v>
      </c>
      <c r="E15" s="14">
        <f t="shared" si="3"/>
        <v>3</v>
      </c>
      <c r="F15" s="15">
        <f t="shared" si="0"/>
        <v>0</v>
      </c>
      <c r="G15" s="14">
        <f t="shared" si="1"/>
        <v>0</v>
      </c>
      <c r="H15" s="8"/>
      <c r="I15" s="9"/>
    </row>
    <row r="16" spans="1:10" x14ac:dyDescent="0.25">
      <c r="A16" s="34" t="s">
        <v>25</v>
      </c>
      <c r="B16" s="13"/>
      <c r="C16" s="16">
        <f t="shared" si="2"/>
        <v>6395</v>
      </c>
      <c r="D16" s="16">
        <v>8333</v>
      </c>
      <c r="E16" s="14">
        <f t="shared" si="3"/>
        <v>1</v>
      </c>
      <c r="F16" s="15">
        <f t="shared" si="0"/>
        <v>0</v>
      </c>
      <c r="G16" s="14">
        <f t="shared" si="1"/>
        <v>0</v>
      </c>
      <c r="H16" s="8"/>
      <c r="I16" s="9"/>
    </row>
    <row r="17" spans="1:9" x14ac:dyDescent="0.25">
      <c r="A17" s="34" t="s">
        <v>27</v>
      </c>
      <c r="B17" s="13"/>
      <c r="C17" s="16">
        <f t="shared" si="2"/>
        <v>6395</v>
      </c>
      <c r="D17" s="16">
        <v>3500</v>
      </c>
      <c r="E17" s="14">
        <f t="shared" si="3"/>
        <v>2</v>
      </c>
      <c r="F17" s="15">
        <f t="shared" si="0"/>
        <v>0</v>
      </c>
      <c r="G17" s="14">
        <f t="shared" si="1"/>
        <v>0</v>
      </c>
      <c r="H17" s="8"/>
      <c r="I17" s="9"/>
    </row>
    <row r="18" spans="1:9" x14ac:dyDescent="0.25">
      <c r="A18" s="34" t="s">
        <v>29</v>
      </c>
      <c r="B18" s="13"/>
      <c r="C18" s="16">
        <f t="shared" si="2"/>
        <v>6395</v>
      </c>
      <c r="D18" s="16">
        <v>6250</v>
      </c>
      <c r="E18" s="14">
        <f t="shared" si="3"/>
        <v>2</v>
      </c>
      <c r="F18" s="15">
        <f t="shared" si="0"/>
        <v>0</v>
      </c>
      <c r="G18" s="14">
        <f t="shared" si="1"/>
        <v>0</v>
      </c>
    </row>
    <row r="19" spans="1:9" x14ac:dyDescent="0.25">
      <c r="A19" s="34" t="s">
        <v>31</v>
      </c>
      <c r="B19" s="13"/>
      <c r="C19" s="16">
        <f t="shared" si="2"/>
        <v>6395</v>
      </c>
      <c r="D19" s="16">
        <v>3000</v>
      </c>
      <c r="E19" s="14">
        <f t="shared" si="3"/>
        <v>3</v>
      </c>
      <c r="F19" s="15">
        <f t="shared" si="0"/>
        <v>0</v>
      </c>
      <c r="G19" s="14">
        <f t="shared" si="1"/>
        <v>0</v>
      </c>
      <c r="H19" s="2"/>
    </row>
    <row r="20" spans="1:9" x14ac:dyDescent="0.25">
      <c r="A20" s="34" t="s">
        <v>33</v>
      </c>
      <c r="B20" s="13"/>
      <c r="C20" s="16">
        <f t="shared" si="2"/>
        <v>6395</v>
      </c>
      <c r="D20" s="16">
        <v>1500</v>
      </c>
      <c r="E20" s="14">
        <f>SUM(ROUNDUP(C20/D20,0))</f>
        <v>5</v>
      </c>
      <c r="F20" s="15">
        <f>IF(B20&gt;E20,100%,IFERROR(SUM(B20/E20),0))</f>
        <v>0</v>
      </c>
      <c r="G20" s="14">
        <f t="shared" si="1"/>
        <v>0</v>
      </c>
    </row>
    <row r="21" spans="1:9" x14ac:dyDescent="0.25">
      <c r="A21" s="34" t="s">
        <v>35</v>
      </c>
      <c r="B21" s="13"/>
      <c r="C21" s="16">
        <f t="shared" si="2"/>
        <v>6395</v>
      </c>
      <c r="D21" s="16">
        <v>33400</v>
      </c>
      <c r="E21" s="14">
        <f t="shared" si="3"/>
        <v>1</v>
      </c>
      <c r="F21" s="15">
        <f t="shared" si="0"/>
        <v>0</v>
      </c>
      <c r="G21" s="14">
        <f t="shared" si="1"/>
        <v>0</v>
      </c>
    </row>
    <row r="22" spans="1:9" x14ac:dyDescent="0.25">
      <c r="A22" s="34" t="s">
        <v>37</v>
      </c>
      <c r="B22" s="13"/>
      <c r="C22" s="16">
        <f t="shared" si="2"/>
        <v>6395</v>
      </c>
      <c r="D22" s="16">
        <v>11100</v>
      </c>
      <c r="E22" s="14">
        <f t="shared" si="3"/>
        <v>1</v>
      </c>
      <c r="F22" s="15">
        <f t="shared" si="0"/>
        <v>0</v>
      </c>
      <c r="G22" s="14">
        <f t="shared" si="1"/>
        <v>0</v>
      </c>
    </row>
    <row r="23" spans="1:9" x14ac:dyDescent="0.25">
      <c r="A23" s="34" t="s">
        <v>39</v>
      </c>
      <c r="B23" s="13"/>
      <c r="C23" s="16">
        <f t="shared" si="2"/>
        <v>6395</v>
      </c>
      <c r="D23" s="16">
        <v>39600</v>
      </c>
      <c r="E23" s="14">
        <f t="shared" si="3"/>
        <v>1</v>
      </c>
      <c r="F23" s="15">
        <f t="shared" si="0"/>
        <v>0</v>
      </c>
      <c r="G23" s="14">
        <f t="shared" si="1"/>
        <v>0</v>
      </c>
    </row>
    <row r="24" spans="1:9" x14ac:dyDescent="0.25">
      <c r="A24" s="34" t="s">
        <v>41</v>
      </c>
      <c r="B24" s="13"/>
      <c r="C24" s="16">
        <f t="shared" si="2"/>
        <v>6395</v>
      </c>
      <c r="D24" s="16">
        <v>8300</v>
      </c>
      <c r="E24" s="14">
        <f t="shared" si="3"/>
        <v>1</v>
      </c>
      <c r="F24" s="15">
        <f t="shared" si="0"/>
        <v>0</v>
      </c>
      <c r="G24" s="14">
        <f t="shared" si="1"/>
        <v>0</v>
      </c>
    </row>
    <row r="25" spans="1:9" x14ac:dyDescent="0.25">
      <c r="A25" s="34" t="s">
        <v>43</v>
      </c>
      <c r="B25" s="13"/>
      <c r="C25" s="16">
        <f t="shared" si="2"/>
        <v>6395</v>
      </c>
      <c r="D25" s="16">
        <v>22800</v>
      </c>
      <c r="E25" s="14">
        <f t="shared" si="3"/>
        <v>1</v>
      </c>
      <c r="F25" s="15">
        <f t="shared" si="0"/>
        <v>0</v>
      </c>
      <c r="G25" s="14">
        <f t="shared" si="1"/>
        <v>0</v>
      </c>
    </row>
    <row r="26" spans="1:9" x14ac:dyDescent="0.25">
      <c r="A26" s="34" t="s">
        <v>45</v>
      </c>
      <c r="B26" s="13"/>
      <c r="C26" s="16">
        <f t="shared" si="2"/>
        <v>6395</v>
      </c>
      <c r="D26" s="16">
        <v>10000</v>
      </c>
      <c r="E26" s="14">
        <f t="shared" si="3"/>
        <v>1</v>
      </c>
      <c r="F26" s="15">
        <f t="shared" si="0"/>
        <v>0</v>
      </c>
      <c r="G26" s="14">
        <f t="shared" si="1"/>
        <v>0</v>
      </c>
    </row>
    <row r="27" spans="1:9" x14ac:dyDescent="0.25">
      <c r="A27" s="34" t="s">
        <v>4</v>
      </c>
      <c r="B27" s="13"/>
      <c r="C27" s="16">
        <f t="shared" si="2"/>
        <v>6395</v>
      </c>
      <c r="D27" s="16">
        <v>1500</v>
      </c>
      <c r="E27" s="14">
        <f t="shared" si="3"/>
        <v>5</v>
      </c>
      <c r="F27" s="15">
        <f t="shared" si="0"/>
        <v>0</v>
      </c>
      <c r="G27" s="14">
        <f t="shared" si="1"/>
        <v>0</v>
      </c>
    </row>
    <row r="28" spans="1:9" x14ac:dyDescent="0.25">
      <c r="A28" s="34" t="s">
        <v>6</v>
      </c>
      <c r="B28" s="13"/>
      <c r="C28" s="16">
        <f t="shared" si="2"/>
        <v>6395</v>
      </c>
      <c r="D28" s="16">
        <v>5200</v>
      </c>
      <c r="E28" s="14">
        <f t="shared" si="3"/>
        <v>2</v>
      </c>
      <c r="F28" s="15">
        <f t="shared" si="0"/>
        <v>0</v>
      </c>
      <c r="G28" s="14">
        <f t="shared" si="1"/>
        <v>0</v>
      </c>
    </row>
    <row r="29" spans="1:9" x14ac:dyDescent="0.25">
      <c r="A29" s="34" t="s">
        <v>8</v>
      </c>
      <c r="B29" s="13"/>
      <c r="C29" s="16">
        <f t="shared" si="2"/>
        <v>6395</v>
      </c>
      <c r="D29" s="16">
        <v>4100</v>
      </c>
      <c r="E29" s="14">
        <f t="shared" si="3"/>
        <v>2</v>
      </c>
      <c r="F29" s="15">
        <f t="shared" si="0"/>
        <v>0</v>
      </c>
      <c r="G29" s="14">
        <f t="shared" si="1"/>
        <v>0</v>
      </c>
    </row>
    <row r="30" spans="1:9" x14ac:dyDescent="0.25">
      <c r="A30" s="34" t="s">
        <v>10</v>
      </c>
      <c r="B30" s="13"/>
      <c r="C30" s="16">
        <f t="shared" si="2"/>
        <v>6395</v>
      </c>
      <c r="D30" s="16">
        <v>1700</v>
      </c>
      <c r="E30" s="14">
        <f t="shared" si="3"/>
        <v>4</v>
      </c>
      <c r="F30" s="15">
        <f t="shared" si="0"/>
        <v>0</v>
      </c>
      <c r="G30" s="14">
        <f t="shared" si="1"/>
        <v>0</v>
      </c>
    </row>
    <row r="31" spans="1:9" x14ac:dyDescent="0.25">
      <c r="A31" s="34" t="s">
        <v>12</v>
      </c>
      <c r="B31" s="13"/>
      <c r="C31" s="16">
        <f t="shared" si="2"/>
        <v>6395</v>
      </c>
      <c r="D31" s="16">
        <v>5000</v>
      </c>
      <c r="E31" s="14">
        <f t="shared" si="3"/>
        <v>2</v>
      </c>
      <c r="F31" s="15">
        <f t="shared" si="0"/>
        <v>0</v>
      </c>
      <c r="G31" s="14">
        <f t="shared" si="1"/>
        <v>0</v>
      </c>
    </row>
    <row r="32" spans="1:9" x14ac:dyDescent="0.25">
      <c r="A32" s="34" t="s">
        <v>14</v>
      </c>
      <c r="B32" s="13"/>
      <c r="C32" s="16">
        <f t="shared" si="2"/>
        <v>6395</v>
      </c>
      <c r="D32" s="16">
        <v>3500</v>
      </c>
      <c r="E32" s="14">
        <f t="shared" si="3"/>
        <v>2</v>
      </c>
      <c r="F32" s="15">
        <f t="shared" si="0"/>
        <v>0</v>
      </c>
      <c r="G32" s="14">
        <f t="shared" si="1"/>
        <v>0</v>
      </c>
    </row>
    <row r="33" spans="1:7" x14ac:dyDescent="0.25">
      <c r="A33" s="34" t="s">
        <v>16</v>
      </c>
      <c r="B33" s="13"/>
      <c r="C33" s="16">
        <f t="shared" si="2"/>
        <v>6395</v>
      </c>
      <c r="D33" s="16">
        <v>1500</v>
      </c>
      <c r="E33" s="14">
        <f t="shared" si="3"/>
        <v>5</v>
      </c>
      <c r="F33" s="15">
        <f t="shared" si="0"/>
        <v>0</v>
      </c>
      <c r="G33" s="14">
        <f t="shared" si="1"/>
        <v>0</v>
      </c>
    </row>
    <row r="34" spans="1:7" x14ac:dyDescent="0.25">
      <c r="A34" s="34" t="s">
        <v>18</v>
      </c>
      <c r="B34" s="13"/>
      <c r="C34" s="16">
        <f t="shared" si="2"/>
        <v>6395</v>
      </c>
      <c r="D34" s="16">
        <v>2500</v>
      </c>
      <c r="E34" s="14">
        <f t="shared" si="3"/>
        <v>3</v>
      </c>
      <c r="F34" s="15">
        <f t="shared" si="0"/>
        <v>0</v>
      </c>
      <c r="G34" s="14">
        <f t="shared" si="1"/>
        <v>0</v>
      </c>
    </row>
    <row r="35" spans="1:7" x14ac:dyDescent="0.25">
      <c r="A35" s="34" t="s">
        <v>20</v>
      </c>
      <c r="B35" s="13"/>
      <c r="C35" s="16">
        <f t="shared" si="2"/>
        <v>6395</v>
      </c>
      <c r="D35" s="16">
        <v>5200</v>
      </c>
      <c r="E35" s="14">
        <f t="shared" si="3"/>
        <v>2</v>
      </c>
      <c r="F35" s="15">
        <f t="shared" si="0"/>
        <v>0</v>
      </c>
      <c r="G35" s="14">
        <f t="shared" si="1"/>
        <v>0</v>
      </c>
    </row>
    <row r="36" spans="1:7" x14ac:dyDescent="0.25">
      <c r="A36" s="34" t="s">
        <v>22</v>
      </c>
      <c r="B36" s="13"/>
      <c r="C36" s="16">
        <f t="shared" si="2"/>
        <v>6395</v>
      </c>
      <c r="D36" s="16">
        <v>7600</v>
      </c>
      <c r="E36" s="14">
        <f t="shared" si="3"/>
        <v>1</v>
      </c>
      <c r="F36" s="15">
        <f t="shared" si="0"/>
        <v>0</v>
      </c>
      <c r="G36" s="14">
        <f t="shared" si="1"/>
        <v>0</v>
      </c>
    </row>
    <row r="37" spans="1:7" x14ac:dyDescent="0.25">
      <c r="A37" s="34" t="s">
        <v>24</v>
      </c>
      <c r="B37" s="13"/>
      <c r="C37" s="16">
        <f t="shared" si="2"/>
        <v>6395</v>
      </c>
      <c r="D37" s="16">
        <v>14400</v>
      </c>
      <c r="E37" s="14">
        <f t="shared" si="3"/>
        <v>1</v>
      </c>
      <c r="F37" s="15">
        <f t="shared" si="0"/>
        <v>0</v>
      </c>
      <c r="G37" s="14">
        <f t="shared" si="1"/>
        <v>0</v>
      </c>
    </row>
    <row r="38" spans="1:7" ht="30" x14ac:dyDescent="0.25">
      <c r="A38" s="1" t="s">
        <v>26</v>
      </c>
      <c r="B38" s="13"/>
      <c r="C38" s="16">
        <f t="shared" si="2"/>
        <v>6395</v>
      </c>
      <c r="D38" s="16">
        <v>3000</v>
      </c>
      <c r="E38" s="14">
        <f t="shared" si="3"/>
        <v>3</v>
      </c>
      <c r="F38" s="15">
        <f t="shared" si="0"/>
        <v>0</v>
      </c>
      <c r="G38" s="14">
        <f t="shared" si="1"/>
        <v>0</v>
      </c>
    </row>
    <row r="39" spans="1:7" x14ac:dyDescent="0.25">
      <c r="A39" s="34" t="s">
        <v>28</v>
      </c>
      <c r="B39" s="13"/>
      <c r="C39" s="16">
        <f t="shared" si="2"/>
        <v>6395</v>
      </c>
      <c r="D39" s="16">
        <v>1500</v>
      </c>
      <c r="E39" s="14">
        <f t="shared" si="3"/>
        <v>5</v>
      </c>
      <c r="F39" s="15">
        <f t="shared" si="0"/>
        <v>0</v>
      </c>
      <c r="G39" s="14">
        <f t="shared" si="1"/>
        <v>0</v>
      </c>
    </row>
    <row r="40" spans="1:7" x14ac:dyDescent="0.25">
      <c r="A40" s="34" t="s">
        <v>30</v>
      </c>
      <c r="B40" s="13"/>
      <c r="C40" s="16">
        <f t="shared" si="2"/>
        <v>6395</v>
      </c>
      <c r="D40" s="16">
        <v>1500</v>
      </c>
      <c r="E40" s="14">
        <f t="shared" si="3"/>
        <v>5</v>
      </c>
      <c r="F40" s="15">
        <f t="shared" si="0"/>
        <v>0</v>
      </c>
      <c r="G40" s="14">
        <f t="shared" si="1"/>
        <v>0</v>
      </c>
    </row>
    <row r="41" spans="1:7" x14ac:dyDescent="0.25">
      <c r="A41" s="34" t="s">
        <v>32</v>
      </c>
      <c r="B41" s="13"/>
      <c r="C41" s="16">
        <f t="shared" si="2"/>
        <v>6395</v>
      </c>
      <c r="D41" s="16">
        <v>1500</v>
      </c>
      <c r="E41" s="14">
        <f t="shared" si="3"/>
        <v>5</v>
      </c>
      <c r="F41" s="15">
        <f t="shared" si="0"/>
        <v>0</v>
      </c>
      <c r="G41" s="14">
        <f t="shared" si="1"/>
        <v>0</v>
      </c>
    </row>
    <row r="42" spans="1:7" x14ac:dyDescent="0.25">
      <c r="A42" s="34" t="s">
        <v>34</v>
      </c>
      <c r="B42" s="13"/>
      <c r="C42" s="16">
        <f t="shared" si="2"/>
        <v>6395</v>
      </c>
      <c r="D42" s="16">
        <v>1500</v>
      </c>
      <c r="E42" s="14">
        <f t="shared" si="3"/>
        <v>5</v>
      </c>
      <c r="F42" s="15">
        <f t="shared" si="0"/>
        <v>0</v>
      </c>
      <c r="G42" s="14">
        <f t="shared" si="1"/>
        <v>0</v>
      </c>
    </row>
    <row r="43" spans="1:7" x14ac:dyDescent="0.25">
      <c r="A43" s="34" t="s">
        <v>36</v>
      </c>
      <c r="B43" s="13"/>
      <c r="C43" s="16">
        <f t="shared" si="2"/>
        <v>6395</v>
      </c>
      <c r="D43" s="16">
        <v>1500</v>
      </c>
      <c r="E43" s="14">
        <f t="shared" si="3"/>
        <v>5</v>
      </c>
      <c r="F43" s="15">
        <f t="shared" si="0"/>
        <v>0</v>
      </c>
      <c r="G43" s="14">
        <f t="shared" si="1"/>
        <v>0</v>
      </c>
    </row>
    <row r="44" spans="1:7" x14ac:dyDescent="0.25">
      <c r="A44" s="34" t="s">
        <v>38</v>
      </c>
      <c r="B44" s="13"/>
      <c r="C44" s="16">
        <f t="shared" si="2"/>
        <v>6395</v>
      </c>
      <c r="D44" s="16">
        <v>1500</v>
      </c>
      <c r="E44" s="14">
        <f t="shared" si="3"/>
        <v>5</v>
      </c>
      <c r="F44" s="15">
        <f t="shared" si="0"/>
        <v>0</v>
      </c>
      <c r="G44" s="14">
        <f t="shared" si="1"/>
        <v>0</v>
      </c>
    </row>
    <row r="45" spans="1:7" x14ac:dyDescent="0.25">
      <c r="A45" s="34" t="s">
        <v>40</v>
      </c>
      <c r="B45" s="13"/>
      <c r="C45" s="16">
        <f t="shared" si="2"/>
        <v>6395</v>
      </c>
      <c r="D45" s="16">
        <v>8600</v>
      </c>
      <c r="E45" s="14">
        <f t="shared" si="3"/>
        <v>1</v>
      </c>
      <c r="F45" s="15">
        <f t="shared" si="0"/>
        <v>0</v>
      </c>
      <c r="G45" s="14">
        <f t="shared" si="1"/>
        <v>0</v>
      </c>
    </row>
    <row r="46" spans="1:7" x14ac:dyDescent="0.25">
      <c r="A46" s="34" t="s">
        <v>42</v>
      </c>
      <c r="B46" s="13"/>
      <c r="C46" s="16">
        <f t="shared" si="2"/>
        <v>6395</v>
      </c>
      <c r="D46" s="16">
        <v>1500</v>
      </c>
      <c r="E46" s="14">
        <f t="shared" si="3"/>
        <v>5</v>
      </c>
      <c r="F46" s="15">
        <f t="shared" si="0"/>
        <v>0</v>
      </c>
      <c r="G46" s="14">
        <f t="shared" si="1"/>
        <v>0</v>
      </c>
    </row>
    <row r="47" spans="1:7" x14ac:dyDescent="0.25">
      <c r="A47" s="34" t="s">
        <v>44</v>
      </c>
      <c r="B47" s="13"/>
      <c r="C47" s="16">
        <f t="shared" si="2"/>
        <v>6395</v>
      </c>
      <c r="D47" s="16">
        <v>10000</v>
      </c>
      <c r="E47" s="14">
        <f t="shared" si="3"/>
        <v>1</v>
      </c>
      <c r="F47" s="15">
        <f t="shared" si="0"/>
        <v>0</v>
      </c>
      <c r="G47" s="14">
        <f t="shared" si="1"/>
        <v>0</v>
      </c>
    </row>
  </sheetData>
  <pageMargins left="0" right="0" top="1" bottom="0.75" header="0.3" footer="0.3"/>
  <pageSetup orientation="portrait" r:id="rId1"/>
  <headerFooter>
    <oddHeader>&amp;C&amp;"Arial,Bold"&amp;14EXHIBIT A-5-b
SRC# 26 – PROVIDER NETWORK TOOL</oddHeader>
    <oddFooter>&amp;C&amp;"Arial,Bold"DOH ITN 0XX-23/24, Attachment A, Exhibit A-5-b,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B2CA24BEC2643A474B18C4C15554D" ma:contentTypeVersion="0" ma:contentTypeDescription="Create a new document." ma:contentTypeScope="" ma:versionID="9696cc64887c043fbc35c5fb945c43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3e89d79ea3e53980174522f9f6e45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5F993B88F4B4F8459A8D61760E23B" ma:contentTypeVersion="1" ma:contentTypeDescription="Create a new document." ma:contentTypeScope="" ma:versionID="6b8dbb22aec5de9192ea72d0af3e7718">
  <xsd:schema xmlns:xsd="http://www.w3.org/2001/XMLSchema" xmlns:xs="http://www.w3.org/2001/XMLSchema" xmlns:p="http://schemas.microsoft.com/office/2006/metadata/properties" xmlns:ns2="8ad17182-ceaa-4671-95e5-a77e571fc2b1" targetNamespace="http://schemas.microsoft.com/office/2006/metadata/properties" ma:root="true" ma:fieldsID="4e609883a98fd197e2d0c64976d9b7bb" ns2:_="">
    <xsd:import namespace="8ad17182-ceaa-4671-95e5-a77e571fc2b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7182-ceaa-4671-95e5-a77e571fc2b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3D542-D71F-44B3-A98A-4F156EBC5D01}"/>
</file>

<file path=customXml/itemProps2.xml><?xml version="1.0" encoding="utf-8"?>
<ds:datastoreItem xmlns:ds="http://schemas.openxmlformats.org/officeDocument/2006/customXml" ds:itemID="{E5F3C731-E56A-4DF1-9E5F-52B9B99DCD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2A546-0CFB-49BE-A357-8AA9647E2444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8ad17182-ceaa-4671-95e5-a77e571fc2b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A200BDD-7CAC-422A-B023-6FEEC5DA5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17182-ceaa-4671-95e5-a77e571fc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</vt:lpstr>
      <vt:lpstr>Scoring</vt:lpstr>
      <vt:lpstr>Region A</vt:lpstr>
      <vt:lpstr>Region B</vt:lpstr>
      <vt:lpstr>Region C</vt:lpstr>
      <vt:lpstr>Region D</vt:lpstr>
      <vt:lpstr>Region E</vt:lpstr>
      <vt:lpstr>Region F</vt:lpstr>
      <vt:lpstr>Region G</vt:lpstr>
      <vt:lpstr>Region H</vt:lpstr>
      <vt:lpstr>Region I</vt:lpstr>
    </vt:vector>
  </TitlesOfParts>
  <Manager/>
  <Company>AHCA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Diaz, Luis</dc:creator>
  <cp:keywords/>
  <dc:description/>
  <cp:lastModifiedBy>Bounds, Amie H</cp:lastModifiedBy>
  <cp:revision/>
  <dcterms:created xsi:type="dcterms:W3CDTF">2017-06-27T12:24:41Z</dcterms:created>
  <dcterms:modified xsi:type="dcterms:W3CDTF">2024-11-14T15:17:53Z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0x010100336B2CA24BEC2643A474B18C4C15554D</vt:lpwstr>
  </property>
</Properties>
</file>